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19440" windowHeight="8775"/>
  </bookViews>
  <sheets>
    <sheet name="2019" sheetId="15" r:id="rId1"/>
    <sheet name="Текущий ремонт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6" i="15"/>
  <c r="D17" i="15"/>
  <c r="D14" i="15"/>
  <c r="D13" i="15"/>
  <c r="D30" i="15" l="1"/>
  <c r="D33" i="15"/>
  <c r="D32" i="15"/>
  <c r="D22" i="15" l="1"/>
  <c r="B13" i="16"/>
  <c r="D64" i="15" l="1"/>
  <c r="D44" i="15"/>
  <c r="D9" i="15"/>
  <c r="D57" i="15"/>
  <c r="D58" i="15"/>
  <c r="D15" i="15"/>
  <c r="D72" i="15" l="1"/>
  <c r="D20" i="15"/>
  <c r="D19" i="15"/>
  <c r="D48" i="15"/>
  <c r="D68" i="15"/>
  <c r="D74" i="15"/>
  <c r="D37" i="15"/>
  <c r="D55" i="15"/>
  <c r="D59" i="15" s="1"/>
  <c r="D54" i="15"/>
  <c r="D12" i="15"/>
  <c r="D47" i="15"/>
  <c r="D67" i="15"/>
  <c r="D45" i="15" l="1"/>
  <c r="D49" i="15" s="1"/>
  <c r="D65" i="15"/>
  <c r="D69" i="15" s="1"/>
  <c r="D18" i="15"/>
  <c r="D73" i="15"/>
  <c r="D75" i="15" s="1"/>
  <c r="D38" i="15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<sst xmlns="http://schemas.openxmlformats.org/spreadsheetml/2006/main" count="166" uniqueCount="139">
  <si>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</si>
  <si>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</si>
  <si>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</si>
  <si>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</si>
  <si>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</si>
  <si>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</si>
  <si>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</si>
  <si>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</si>
  <si>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</si>
  <si>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</si>
  <si>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</si>
  <si>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</si>
  <si>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</si>
  <si>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</si>
  <si>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</si>
  <si>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</si>
  <si>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</si>
  <si>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</si>
  <si>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</si>
  <si>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</si>
  <si>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</si>
  <si>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</si>
  <si>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</si>
  <si>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</si>
  <si>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</si>
  <si>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</si>
  <si>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</si>
  <si>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</si>
  <si>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</si>
  <si>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</si>
  <si>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</si>
  <si>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</si>
  <si>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</si>
  <si>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</si>
  <si>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</si>
  <si>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</si>
  <si>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</si>
  <si>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</si>
  <si>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</si>
  <si>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</si>
  <si>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</si>
  <si>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</si>
  <si>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</si>
  <si>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</si>
  <si>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</si>
  <si>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</si>
  <si>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</si>
  <si>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</si>
  <si>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</si>
  <si>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</si>
  <si>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</si>
  <si>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</si>
  <si>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</si>
  <si>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</si>
  <si>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</si>
  <si>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</si>
  <si>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</si>
  <si>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</si>
  <si>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</si>
  <si>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</si>
  <si>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</si>
  <si>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</si>
  <si>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</si>
  <si>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</si>
  <si>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</si>
  <si>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</si>
  <si>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</si>
  <si>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</si>
  <si>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</si>
  <si>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</si>
  <si>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</si>
  <si>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</si>
  <si>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</si>
  <si>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</si>
  <si>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</si>
  <si>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</si>
  <si>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</si>
  <si>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</si>
  <si>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</si>
  <si>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</si>
  <si>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</si>
  <si>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</si>
  <si>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</si>
  <si>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</si>
  <si>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</si>
  <si>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</si>
  <si>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</si>
  <si>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</si>
  <si>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</si>
  <si>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</si>
  <si>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</si>
  <si>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</si>
  <si>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</si>
  <si>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</si>
  <si>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</si>
  <si>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</si>
  <si>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</si>
  <si>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</si>
  <si>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</si>
  <si>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</si>
  <si>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</si>
  <si>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</si>
  <si>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</si>
  <si>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</si>
  <si>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</si>
  <si>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</si>
  <si>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</si>
  <si>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</si>
  <si>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</si>
  <si>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</si>
  <si>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</si>
  <si>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</si>
  <si>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01 января 2019 года</t>
  </si>
  <si>
    <t>31 декабря 2019 года</t>
  </si>
  <si>
    <t>Текущий ремонт, выполненный в 2019 году</t>
  </si>
  <si>
    <t>Наименование работ</t>
  </si>
  <si>
    <t>Итого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</si>
  <si>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</si>
  <si>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</si>
  <si>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</si>
  <si>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</si>
  <si>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</si>
  <si>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</si>
  <si>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</si>
  <si>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систем вентиляции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</si>
  <si>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</si>
  <si>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</si>
  <si>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ул. Односторонняя,2</t>
  </si>
  <si>
    <t>Односторонняя,2</t>
  </si>
  <si>
    <t>Обслуживание лифта</t>
  </si>
  <si>
    <t>Лифт:</t>
  </si>
  <si>
    <t>Замена ролика (эксцентрика) каретки дверей кабины</t>
  </si>
  <si>
    <t>Электроснабжение:</t>
  </si>
  <si>
    <t>Замена автомата в электрощитовой</t>
  </si>
  <si>
    <t>Замена патронов</t>
  </si>
  <si>
    <t>Замена фотореле</t>
  </si>
  <si>
    <t>Замена светильника наружного освещения</t>
  </si>
  <si>
    <t>Страхование и освидетельствование лифтов</t>
  </si>
  <si>
    <t>Прочие расходы (Долг по отоплению, ГВС,ХВС и ВО,эл.эн.)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</si>
</sst>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561">
          <cell r="F561">
            <v>601706.33000000007</v>
          </cell>
          <cell r="J561">
            <v>390718.29</v>
          </cell>
        </row>
        <row r="562">
          <cell r="F562">
            <v>2207.17</v>
          </cell>
          <cell r="J562">
            <v>1429.88</v>
          </cell>
        </row>
        <row r="563">
          <cell r="F563">
            <v>3072.51</v>
          </cell>
          <cell r="J563">
            <v>1989.03</v>
          </cell>
        </row>
        <row r="564">
          <cell r="F564">
            <v>61009.16</v>
          </cell>
          <cell r="J564">
            <v>39416.97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34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112</v>
      </c>
    </row>
    <row r="4" spans="1:11" ht="12.95" customHeight="1" x14ac:dyDescent="0.25">
      <c r="A4" s="1" t="s">
        <v>1</v>
      </c>
      <c r="C4" s="1" t="s">
        <v>113</v>
      </c>
    </row>
    <row r="5" spans="1:11" ht="12.95" customHeight="1" x14ac:dyDescent="0.25">
      <c r="A5" s="1" t="s">
        <v>2</v>
      </c>
      <c r="C5" s="1" t="s">
        <v>127</v>
      </c>
    </row>
    <row r="7" spans="1:11" ht="12.95" customHeight="1" x14ac:dyDescent="0.25">
      <c r="A7" s="6" t="s">
        <v>3</v>
      </c>
      <c r="B7" s="30" t="s">
        <v>4</v>
      </c>
      <c r="C7" s="30"/>
      <c r="D7" s="7" t="s">
        <v>5</v>
      </c>
    </row>
    <row r="8" spans="1:11" ht="12.95" customHeight="1" x14ac:dyDescent="0.25">
      <c r="A8" s="8" t="s">
        <v>6</v>
      </c>
      <c r="B8" s="31" t="s">
        <v>117</v>
      </c>
      <c r="C8" s="31"/>
      <c r="D8" s="9"/>
    </row>
    <row r="9" spans="1:11" ht="12.95" customHeight="1" x14ac:dyDescent="0.25">
      <c r="A9" s="10" t="s">
        <v>7</v>
      </c>
      <c r="B9" s="32" t="s">
        <v>8</v>
      </c>
      <c r="C9" s="32"/>
      <c r="D9" s="11">
        <f>SUM(D10:D11)</f>
        <v>0</v>
      </c>
    </row>
    <row r="10" spans="1:11" ht="12.95" customHeight="1" x14ac:dyDescent="0.25">
      <c r="A10" s="10" t="s">
        <v>9</v>
      </c>
      <c r="B10" s="17"/>
      <c r="C10" s="18" t="s">
        <v>118</v>
      </c>
      <c r="D10" s="11">
        <v>0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601706.33000000007</v>
      </c>
      <c r="K12" s="15"/>
    </row>
    <row r="13" spans="1:11" ht="12.95" customHeight="1" x14ac:dyDescent="0.25">
      <c r="A13" s="10" t="s">
        <v>14</v>
      </c>
      <c r="B13" s="18"/>
      <c r="C13" s="18" t="s">
        <v>119</v>
      </c>
      <c r="D13" s="11">
        <f>'[1]2019'!$F$561</f>
        <v>601706.33000000007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'[1]2019'!$B$576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390718.29</v>
      </c>
    </row>
    <row r="16" spans="1:11" ht="12.95" customHeight="1" x14ac:dyDescent="0.25">
      <c r="A16" s="10" t="s">
        <v>19</v>
      </c>
      <c r="B16" s="18"/>
      <c r="C16" s="18" t="s">
        <v>120</v>
      </c>
      <c r="D16" s="11">
        <f>'[1]2019'!$J$561</f>
        <v>390718.29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'[1]2019'!$B$577</f>
        <v>0</v>
      </c>
    </row>
    <row r="18" spans="1:5" ht="12.95" customHeight="1" x14ac:dyDescent="0.25">
      <c r="A18" s="10" t="s">
        <v>22</v>
      </c>
      <c r="B18" s="32" t="s">
        <v>23</v>
      </c>
      <c r="C18" s="32"/>
      <c r="D18" s="11">
        <f>SUM(D19:D20)</f>
        <v>210988.0400000001</v>
      </c>
    </row>
    <row r="19" spans="1:5" ht="12.95" customHeight="1" x14ac:dyDescent="0.25">
      <c r="A19" s="10" t="s">
        <v>24</v>
      </c>
      <c r="B19" s="18"/>
      <c r="C19" s="18" t="s">
        <v>121</v>
      </c>
      <c r="D19" s="11">
        <f>D10+D13-D16</f>
        <v>210988.0400000001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707911.91074999981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'Текущий ремонт'!B13</f>
        <v>14256.71</v>
      </c>
    </row>
    <row r="23" spans="1:5" ht="12.95" customHeight="1" x14ac:dyDescent="0.25">
      <c r="A23" s="10" t="s">
        <v>31</v>
      </c>
      <c r="B23" s="18"/>
      <c r="C23" s="18" t="s">
        <v>122</v>
      </c>
      <c r="D23" s="11">
        <v>2643.06</v>
      </c>
    </row>
    <row r="24" spans="1:5" ht="12.95" customHeight="1" x14ac:dyDescent="0.25">
      <c r="A24" s="10" t="s">
        <v>32</v>
      </c>
      <c r="B24" s="17"/>
      <c r="C24" s="18" t="s">
        <v>123</v>
      </c>
      <c r="D24" s="11">
        <v>212971.84</v>
      </c>
      <c r="E24" s="3"/>
    </row>
    <row r="25" spans="1:5" ht="12.95" customHeight="1" x14ac:dyDescent="0.25">
      <c r="A25" s="10" t="s">
        <v>33</v>
      </c>
      <c r="B25" s="18"/>
      <c r="C25" s="1" t="s">
        <v>129</v>
      </c>
      <c r="D25" s="11">
        <v>39060.550000000003</v>
      </c>
    </row>
    <row r="26" spans="1:5" ht="12.95" customHeight="1" x14ac:dyDescent="0.25">
      <c r="A26" s="10" t="s">
        <v>34</v>
      </c>
      <c r="B26" s="18"/>
      <c r="C26" s="18" t="s">
        <v>44</v>
      </c>
      <c r="D26" s="11">
        <v>150044.82999999999</v>
      </c>
    </row>
    <row r="27" spans="1:5" ht="12.95" customHeight="1" x14ac:dyDescent="0.25">
      <c r="A27" s="10" t="s">
        <v>35</v>
      </c>
      <c r="B27" s="18"/>
      <c r="C27" s="18" t="s">
        <v>81</v>
      </c>
      <c r="D27" s="11">
        <v>24453.439999999999</v>
      </c>
    </row>
    <row r="28" spans="1:5" ht="12.95" customHeight="1" x14ac:dyDescent="0.25">
      <c r="A28" s="10" t="s">
        <v>37</v>
      </c>
      <c r="B28" s="18"/>
      <c r="C28" s="18" t="s">
        <v>101</v>
      </c>
      <c r="D28" s="11">
        <v>29010.79</v>
      </c>
    </row>
    <row r="29" spans="1:5" ht="12.95" customHeight="1" x14ac:dyDescent="0.25">
      <c r="A29" s="10" t="s">
        <v>38</v>
      </c>
      <c r="B29" s="18"/>
      <c r="C29" s="18" t="s">
        <v>124</v>
      </c>
      <c r="D29" s="11">
        <v>0</v>
      </c>
    </row>
    <row r="30" spans="1:5" ht="12.95" customHeight="1" x14ac:dyDescent="0.25">
      <c r="A30" s="10" t="s">
        <v>90</v>
      </c>
      <c r="B30" s="18"/>
      <c r="C30" s="17" t="s">
        <v>138</v>
      </c>
      <c r="D30" s="11">
        <f>12868.28+1853.31+145181.75</f>
        <v>159903.34</v>
      </c>
    </row>
    <row r="31" spans="1:5" s="1" customFormat="1" ht="12.95" customHeight="1" x14ac:dyDescent="0.2">
      <c r="A31" s="10" t="s">
        <v>39</v>
      </c>
      <c r="B31" s="18"/>
      <c r="C31" s="18" t="s">
        <v>110</v>
      </c>
      <c r="D31" s="11">
        <v>2937</v>
      </c>
    </row>
    <row r="32" spans="1:5" s="1" customFormat="1" ht="12.95" customHeight="1" x14ac:dyDescent="0.2">
      <c r="A32" s="10" t="s">
        <v>77</v>
      </c>
      <c r="B32" s="17"/>
      <c r="C32" s="22" t="s">
        <v>137</v>
      </c>
      <c r="D32" s="11">
        <f>2000</f>
        <v>2000</v>
      </c>
    </row>
    <row r="33" spans="1:4" s="1" customFormat="1" ht="12.95" customHeight="1" x14ac:dyDescent="0.2">
      <c r="A33" s="10" t="s">
        <v>80</v>
      </c>
      <c r="B33" s="17"/>
      <c r="C33" s="18" t="s">
        <v>107</v>
      </c>
      <c r="D33" s="11">
        <f>1707.69+5520</f>
        <v>7227.6900000000005</v>
      </c>
    </row>
    <row r="34" spans="1:4" s="1" customFormat="1" ht="12.95" customHeight="1" x14ac:dyDescent="0.2">
      <c r="A34" s="10" t="s">
        <v>82</v>
      </c>
      <c r="B34" s="17"/>
      <c r="C34" s="18" t="s">
        <v>125</v>
      </c>
      <c r="D34" s="11">
        <v>0</v>
      </c>
    </row>
    <row r="35" spans="1:4" s="1" customFormat="1" ht="12.95" customHeight="1" x14ac:dyDescent="0.2">
      <c r="A35" s="10" t="s">
        <v>83</v>
      </c>
      <c r="B35" s="17"/>
      <c r="C35" s="18" t="s">
        <v>111</v>
      </c>
      <c r="D35" s="11">
        <v>9405.3799999999992</v>
      </c>
    </row>
    <row r="36" spans="1:4" s="1" customFormat="1" ht="12.95" customHeight="1" x14ac:dyDescent="0.2">
      <c r="A36" s="10" t="s">
        <v>84</v>
      </c>
      <c r="B36" s="17"/>
      <c r="C36" s="18" t="s">
        <v>36</v>
      </c>
      <c r="D36" s="11">
        <v>0</v>
      </c>
    </row>
    <row r="37" spans="1:4" s="1" customFormat="1" ht="12.95" customHeight="1" x14ac:dyDescent="0.2">
      <c r="A37" s="10" t="s">
        <v>85</v>
      </c>
      <c r="B37" s="17"/>
      <c r="C37" s="17" t="s">
        <v>78</v>
      </c>
      <c r="D37" s="11">
        <f>D15*1.5%</f>
        <v>5860.7743499999997</v>
      </c>
    </row>
    <row r="38" spans="1:4" s="1" customFormat="1" ht="12.95" customHeight="1" x14ac:dyDescent="0.2">
      <c r="A38" s="10" t="s">
        <v>86</v>
      </c>
      <c r="B38" s="17"/>
      <c r="C38" s="17" t="s">
        <v>40</v>
      </c>
      <c r="D38" s="11">
        <f>D12*8%</f>
        <v>48136.506400000006</v>
      </c>
    </row>
    <row r="39" spans="1:4" s="1" customFormat="1" ht="12.95" customHeight="1" x14ac:dyDescent="0.2">
      <c r="A39" s="10" t="s">
        <v>41</v>
      </c>
      <c r="B39" s="17" t="s">
        <v>42</v>
      </c>
      <c r="C39" s="17"/>
      <c r="D39" s="11">
        <f>D15-D21</f>
        <v>-317193.62074999983</v>
      </c>
    </row>
    <row r="40" spans="1:4" s="1" customFormat="1" ht="12.95" customHeight="1" x14ac:dyDescent="0.2">
      <c r="A40" s="12" t="s">
        <v>43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45</v>
      </c>
      <c r="B41" s="17" t="s">
        <v>8</v>
      </c>
      <c r="C41" s="17"/>
      <c r="D41" s="11">
        <v>0</v>
      </c>
    </row>
    <row r="42" spans="1:4" s="1" customFormat="1" ht="12.95" customHeight="1" x14ac:dyDescent="0.2">
      <c r="A42" s="10" t="s">
        <v>46</v>
      </c>
      <c r="B42" s="17" t="s">
        <v>13</v>
      </c>
      <c r="C42" s="17"/>
      <c r="D42" s="11">
        <f>'[1]2019'!$F$564</f>
        <v>61009.16</v>
      </c>
    </row>
    <row r="43" spans="1:4" s="1" customFormat="1" ht="12.95" customHeight="1" x14ac:dyDescent="0.2">
      <c r="A43" s="10" t="s">
        <v>47</v>
      </c>
      <c r="B43" s="17" t="s">
        <v>18</v>
      </c>
      <c r="C43" s="17"/>
      <c r="D43" s="11">
        <f>'[1]2019'!$J$564</f>
        <v>39416.97</v>
      </c>
    </row>
    <row r="44" spans="1:4" s="1" customFormat="1" ht="12.95" customHeight="1" x14ac:dyDescent="0.2">
      <c r="A44" s="10" t="s">
        <v>48</v>
      </c>
      <c r="B44" s="17" t="s">
        <v>23</v>
      </c>
      <c r="C44" s="17"/>
      <c r="D44" s="11">
        <f>D41+D42-D43</f>
        <v>21592.190000000002</v>
      </c>
    </row>
    <row r="45" spans="1:4" s="1" customFormat="1" ht="12.95" customHeight="1" x14ac:dyDescent="0.2">
      <c r="A45" s="10" t="s">
        <v>49</v>
      </c>
      <c r="B45" s="17" t="s">
        <v>28</v>
      </c>
      <c r="C45" s="17"/>
      <c r="D45" s="11">
        <f>SUM(D46:D48)</f>
        <v>5471.9873500000003</v>
      </c>
    </row>
    <row r="46" spans="1:4" s="1" customFormat="1" ht="12.95" customHeight="1" x14ac:dyDescent="0.2">
      <c r="A46" s="10" t="s">
        <v>50</v>
      </c>
      <c r="B46" s="17"/>
      <c r="C46" s="17" t="s">
        <v>104</v>
      </c>
      <c r="D46" s="11">
        <v>0</v>
      </c>
    </row>
    <row r="47" spans="1:4" s="1" customFormat="1" ht="12.95" customHeight="1" x14ac:dyDescent="0.2">
      <c r="A47" s="10" t="s">
        <v>51</v>
      </c>
      <c r="B47" s="17"/>
      <c r="C47" s="17" t="s">
        <v>78</v>
      </c>
      <c r="D47" s="11">
        <f>D43*1.5%</f>
        <v>591.25454999999999</v>
      </c>
    </row>
    <row r="48" spans="1:4" s="1" customFormat="1" ht="12.95" customHeight="1" x14ac:dyDescent="0.2">
      <c r="A48" s="10" t="s">
        <v>52</v>
      </c>
      <c r="B48" s="17"/>
      <c r="C48" s="17" t="s">
        <v>40</v>
      </c>
      <c r="D48" s="11">
        <f>D42*8%</f>
        <v>4880.7328000000007</v>
      </c>
    </row>
    <row r="49" spans="1:4" s="1" customFormat="1" ht="12.95" customHeight="1" x14ac:dyDescent="0.2">
      <c r="A49" s="10" t="s">
        <v>53</v>
      </c>
      <c r="B49" s="17" t="s">
        <v>42</v>
      </c>
      <c r="C49" s="17"/>
      <c r="D49" s="11">
        <f>D43-D45</f>
        <v>33944.982649999998</v>
      </c>
    </row>
    <row r="50" spans="1:4" s="1" customFormat="1" ht="12.95" customHeight="1" x14ac:dyDescent="0.2">
      <c r="A50" s="12" t="s">
        <v>54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55</v>
      </c>
      <c r="B51" s="17" t="s">
        <v>8</v>
      </c>
      <c r="C51" s="17"/>
      <c r="D51" s="11">
        <v>0</v>
      </c>
    </row>
    <row r="52" spans="1:4" s="1" customFormat="1" ht="12.95" customHeight="1" x14ac:dyDescent="0.2">
      <c r="A52" s="10" t="s">
        <v>56</v>
      </c>
      <c r="B52" s="17" t="s">
        <v>13</v>
      </c>
      <c r="C52" s="17"/>
      <c r="D52" s="11">
        <f>'[1]2019'!$F$563</f>
        <v>3072.51</v>
      </c>
    </row>
    <row r="53" spans="1:4" s="1" customFormat="1" ht="12.95" customHeight="1" x14ac:dyDescent="0.2">
      <c r="A53" s="10" t="s">
        <v>57</v>
      </c>
      <c r="B53" s="17" t="s">
        <v>18</v>
      </c>
      <c r="C53" s="17"/>
      <c r="D53" s="11">
        <f>'[1]2019'!$J$563</f>
        <v>1989.03</v>
      </c>
    </row>
    <row r="54" spans="1:4" s="1" customFormat="1" ht="12.95" customHeight="1" x14ac:dyDescent="0.2">
      <c r="A54" s="10" t="s">
        <v>58</v>
      </c>
      <c r="B54" s="17" t="s">
        <v>23</v>
      </c>
      <c r="C54" s="17"/>
      <c r="D54" s="11">
        <f>D51+D52-D53</f>
        <v>1083.4800000000002</v>
      </c>
    </row>
    <row r="55" spans="1:4" s="1" customFormat="1" ht="12.95" customHeight="1" x14ac:dyDescent="0.2">
      <c r="A55" s="10" t="s">
        <v>59</v>
      </c>
      <c r="B55" s="17" t="s">
        <v>28</v>
      </c>
      <c r="C55" s="17"/>
      <c r="D55" s="11">
        <f>SUM(D56:D58)</f>
        <v>275.63625000000002</v>
      </c>
    </row>
    <row r="56" spans="1:4" s="1" customFormat="1" ht="12.95" customHeight="1" x14ac:dyDescent="0.2">
      <c r="A56" s="10" t="s">
        <v>60</v>
      </c>
      <c r="B56" s="17"/>
      <c r="C56" s="17" t="s">
        <v>104</v>
      </c>
      <c r="D56" s="11">
        <v>0</v>
      </c>
    </row>
    <row r="57" spans="1:4" s="1" customFormat="1" ht="12.95" customHeight="1" x14ac:dyDescent="0.2">
      <c r="A57" s="10" t="s">
        <v>61</v>
      </c>
      <c r="B57" s="17"/>
      <c r="C57" s="17" t="s">
        <v>78</v>
      </c>
      <c r="D57" s="11">
        <f>D53*1.5%</f>
        <v>29.835449999999998</v>
      </c>
    </row>
    <row r="58" spans="1:4" s="1" customFormat="1" ht="12.95" customHeight="1" x14ac:dyDescent="0.2">
      <c r="A58" s="10" t="s">
        <v>79</v>
      </c>
      <c r="B58" s="17"/>
      <c r="C58" s="17" t="s">
        <v>40</v>
      </c>
      <c r="D58" s="11">
        <f>D52*8%</f>
        <v>245.80080000000001</v>
      </c>
    </row>
    <row r="59" spans="1:4" s="1" customFormat="1" ht="12.95" customHeight="1" x14ac:dyDescent="0.2">
      <c r="A59" s="10" t="s">
        <v>62</v>
      </c>
      <c r="B59" s="17" t="s">
        <v>42</v>
      </c>
      <c r="C59" s="17"/>
      <c r="D59" s="11">
        <f>D53-D55</f>
        <v>1713.39375</v>
      </c>
    </row>
    <row r="60" spans="1:4" s="1" customFormat="1" ht="12.95" customHeight="1" x14ac:dyDescent="0.2">
      <c r="A60" s="12" t="s">
        <v>63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70</v>
      </c>
      <c r="B61" s="17" t="s">
        <v>8</v>
      </c>
      <c r="C61" s="17"/>
      <c r="D61" s="11">
        <v>0</v>
      </c>
    </row>
    <row r="62" spans="1:4" s="1" customFormat="1" ht="12.95" customHeight="1" x14ac:dyDescent="0.2">
      <c r="A62" s="10" t="s">
        <v>71</v>
      </c>
      <c r="B62" s="17" t="s">
        <v>13</v>
      </c>
      <c r="C62" s="17"/>
      <c r="D62" s="11">
        <f>'[1]2019'!$F$562</f>
        <v>2207.17</v>
      </c>
    </row>
    <row r="63" spans="1:4" s="1" customFormat="1" ht="12.95" customHeight="1" x14ac:dyDescent="0.2">
      <c r="A63" s="10" t="s">
        <v>72</v>
      </c>
      <c r="B63" s="17" t="s">
        <v>18</v>
      </c>
      <c r="C63" s="17"/>
      <c r="D63" s="11">
        <f>'[1]2019'!$J$562</f>
        <v>1429.88</v>
      </c>
    </row>
    <row r="64" spans="1:4" s="1" customFormat="1" ht="12.95" customHeight="1" x14ac:dyDescent="0.2">
      <c r="A64" s="10" t="s">
        <v>73</v>
      </c>
      <c r="B64" s="17" t="s">
        <v>23</v>
      </c>
      <c r="C64" s="17"/>
      <c r="D64" s="11">
        <f>D61+D62-D63</f>
        <v>777.29</v>
      </c>
    </row>
    <row r="65" spans="1:4" s="1" customFormat="1" ht="12.95" customHeight="1" x14ac:dyDescent="0.2">
      <c r="A65" s="10" t="s">
        <v>74</v>
      </c>
      <c r="B65" s="17" t="s">
        <v>28</v>
      </c>
      <c r="C65" s="17"/>
      <c r="D65" s="11">
        <f>SUM(D66:D68)</f>
        <v>198.02179999999998</v>
      </c>
    </row>
    <row r="66" spans="1:4" s="1" customFormat="1" ht="12.95" customHeight="1" x14ac:dyDescent="0.2">
      <c r="A66" s="10" t="s">
        <v>75</v>
      </c>
      <c r="B66" s="17"/>
      <c r="C66" s="17" t="s">
        <v>104</v>
      </c>
      <c r="D66" s="11">
        <v>0</v>
      </c>
    </row>
    <row r="67" spans="1:4" s="1" customFormat="1" ht="12.95" customHeight="1" x14ac:dyDescent="0.2">
      <c r="A67" s="10" t="s">
        <v>76</v>
      </c>
      <c r="B67" s="17"/>
      <c r="C67" s="17" t="s">
        <v>78</v>
      </c>
      <c r="D67" s="11">
        <f>D63*1.5%</f>
        <v>21.4482</v>
      </c>
    </row>
    <row r="68" spans="1:4" s="1" customFormat="1" ht="12.95" customHeight="1" x14ac:dyDescent="0.2">
      <c r="A68" s="10" t="s">
        <v>89</v>
      </c>
      <c r="B68" s="17"/>
      <c r="C68" s="17" t="s">
        <v>40</v>
      </c>
      <c r="D68" s="11">
        <f>D62*8%</f>
        <v>176.5736</v>
      </c>
    </row>
    <row r="69" spans="1:4" s="1" customFormat="1" ht="12.95" customHeight="1" x14ac:dyDescent="0.2">
      <c r="A69" s="10" t="s">
        <v>91</v>
      </c>
      <c r="B69" s="17" t="s">
        <v>42</v>
      </c>
      <c r="C69" s="17"/>
      <c r="D69" s="11">
        <f>D63-D65</f>
        <v>1231.8582000000001</v>
      </c>
    </row>
    <row r="70" spans="1:4" s="1" customFormat="1" ht="12.95" customHeight="1" x14ac:dyDescent="0.2">
      <c r="A70" s="12" t="s">
        <v>92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93</v>
      </c>
      <c r="B71" s="13" t="s">
        <v>87</v>
      </c>
      <c r="C71" s="13"/>
      <c r="D71" s="14">
        <v>0</v>
      </c>
    </row>
    <row r="72" spans="1:4" s="1" customFormat="1" ht="12.95" customHeight="1" x14ac:dyDescent="0.2">
      <c r="A72" s="10" t="s">
        <v>94</v>
      </c>
      <c r="B72" s="17" t="s">
        <v>65</v>
      </c>
      <c r="C72" s="17"/>
      <c r="D72" s="11">
        <f>D9+D41+D51+D61</f>
        <v>0</v>
      </c>
    </row>
    <row r="73" spans="1:4" s="1" customFormat="1" ht="12.95" customHeight="1" x14ac:dyDescent="0.2">
      <c r="A73" s="10" t="s">
        <v>95</v>
      </c>
      <c r="B73" s="17" t="s">
        <v>66</v>
      </c>
      <c r="C73" s="17"/>
      <c r="D73" s="11">
        <f>D12+D42+D52+D62</f>
        <v>667995.17000000016</v>
      </c>
    </row>
    <row r="74" spans="1:4" s="1" customFormat="1" ht="12.95" customHeight="1" x14ac:dyDescent="0.2">
      <c r="A74" s="10" t="s">
        <v>96</v>
      </c>
      <c r="B74" s="17" t="s">
        <v>67</v>
      </c>
      <c r="C74" s="17"/>
      <c r="D74" s="11">
        <f>D15+D43+D53+D63</f>
        <v>433554.17000000004</v>
      </c>
    </row>
    <row r="75" spans="1:4" s="1" customFormat="1" ht="12.95" customHeight="1" x14ac:dyDescent="0.2">
      <c r="A75" s="10" t="s">
        <v>97</v>
      </c>
      <c r="B75" s="17" t="s">
        <v>68</v>
      </c>
      <c r="C75" s="17"/>
      <c r="D75" s="11">
        <f>D72+D73-D74</f>
        <v>234441.00000000012</v>
      </c>
    </row>
    <row r="76" spans="1:4" s="1" customFormat="1" ht="12.95" customHeight="1" x14ac:dyDescent="0.2">
      <c r="A76" s="10" t="s">
        <v>98</v>
      </c>
      <c r="B76" s="17" t="s">
        <v>28</v>
      </c>
      <c r="C76" s="17"/>
      <c r="D76" s="11">
        <f>D21+D45+D55+D65</f>
        <v>713857.55614999973</v>
      </c>
    </row>
    <row r="77" spans="1:4" s="1" customFormat="1" ht="12.95" customHeight="1" x14ac:dyDescent="0.2">
      <c r="A77" s="10" t="s">
        <v>99</v>
      </c>
      <c r="B77" s="17" t="s">
        <v>69</v>
      </c>
      <c r="C77" s="17"/>
      <c r="D77" s="11">
        <f>D74-D76</f>
        <v>-280303.38614999969</v>
      </c>
    </row>
    <row r="78" spans="1:4" s="1" customFormat="1" ht="12.95" customHeight="1" x14ac:dyDescent="0.2">
      <c r="A78" s="10" t="s">
        <v>100</v>
      </c>
      <c r="B78" s="17" t="s">
        <v>88</v>
      </c>
      <c r="C78" s="17"/>
      <c r="D78" s="11">
        <f>D71+D74-D76</f>
        <v>-280303.38614999969</v>
      </c>
    </row>
    <row r="79" spans="1:4" s="1" customFormat="1" ht="12.95" customHeight="1" x14ac:dyDescent="0.2">
      <c r="A79" s="5" t="s">
        <v>108</v>
      </c>
      <c r="D79" s="4"/>
    </row>
    <row r="80" spans="1:4" s="1" customFormat="1" ht="12.95" customHeight="1" x14ac:dyDescent="0.2">
      <c r="A80" s="5" t="s">
        <v>109</v>
      </c>
      <c r="D80" s="4"/>
    </row>
    <row r="81" spans="1:4" s="1" customFormat="1" ht="12.95" customHeight="1" x14ac:dyDescent="0.2">
      <c r="A81" s="5" t="s">
        <v>126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H17" sqref="H17"/>
    </sheetView>
  </sheetViews>
  <sheetFormatPr defaultRowHeight="15" x14ac:dyDescent="0.25"/>
  <cols>
    <col min="1" max="1" width="32" customWidth="1"/>
    <col min="2" max="2" width="22" customWidth="1"/>
    <col min="3" max="3" width="17.28515625" customWidth="1"/>
  </cols>
  <sheetData>
    <row r="2" spans="1:2" ht="15.75" x14ac:dyDescent="0.25">
      <c r="A2" s="19" t="s">
        <v>114</v>
      </c>
    </row>
    <row r="5" spans="1:2" ht="15.75" x14ac:dyDescent="0.25">
      <c r="A5" s="20" t="s">
        <v>115</v>
      </c>
      <c r="B5" s="21" t="s">
        <v>128</v>
      </c>
    </row>
    <row r="6" spans="1:2" x14ac:dyDescent="0.25">
      <c r="A6" s="26" t="s">
        <v>130</v>
      </c>
      <c r="B6" s="28"/>
    </row>
    <row r="7" spans="1:2" ht="22.5" x14ac:dyDescent="0.25">
      <c r="A7" s="24" t="s">
        <v>131</v>
      </c>
      <c r="B7" s="28">
        <v>3712.85</v>
      </c>
    </row>
    <row r="8" spans="1:2" x14ac:dyDescent="0.25">
      <c r="A8" s="27" t="s">
        <v>132</v>
      </c>
      <c r="B8" s="28"/>
    </row>
    <row r="9" spans="1:2" x14ac:dyDescent="0.25">
      <c r="A9" s="25" t="s">
        <v>133</v>
      </c>
      <c r="B9" s="28">
        <v>1682.76</v>
      </c>
    </row>
    <row r="10" spans="1:2" x14ac:dyDescent="0.25">
      <c r="A10" s="25" t="s">
        <v>134</v>
      </c>
      <c r="B10" s="28">
        <v>297.52999999999997</v>
      </c>
    </row>
    <row r="11" spans="1:2" x14ac:dyDescent="0.25">
      <c r="A11" s="24" t="s">
        <v>135</v>
      </c>
      <c r="B11" s="29">
        <v>4923.21</v>
      </c>
    </row>
    <row r="12" spans="1:2" x14ac:dyDescent="0.25">
      <c r="A12" s="24" t="s">
        <v>136</v>
      </c>
      <c r="B12" s="29">
        <v>3640.36</v>
      </c>
    </row>
    <row r="13" spans="1:2" x14ac:dyDescent="0.25">
      <c r="A13" s="23" t="s">
        <v>116</v>
      </c>
      <c r="B13" s="28">
        <f>SUM(B6:B12)</f>
        <v>14256.71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2020-03-26T10:03:30Z</dcterms:modified>
</cp:coreProperties>
</file>