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8800" windowHeight="12165" activeTab="1"/>
  </bookViews>
  <sheets>
    <sheet name="2021" sheetId="15" r:id="rId1"/>
    <sheet name="2021 (2)" sheetId="19" r:id="rId2"/>
    <sheet name="Текущий ремонт" sheetId="16" r:id="rId3"/>
    <sheet name="ТР Год 2020г." sheetId="17" r:id="rId4"/>
    <sheet name="ТР Год 2021г." sheetId="18" r:id="rId5"/>
  </sheets>
  <externalReferences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D86" i="19" l="1"/>
  <c r="D79" i="19" l="1"/>
  <c r="D15" i="19"/>
  <c r="F81" i="19" l="1"/>
  <c r="D78" i="19"/>
  <c r="D77" i="19"/>
  <c r="D75" i="19" s="1"/>
  <c r="D74" i="19"/>
  <c r="F73" i="19"/>
  <c r="F72" i="19"/>
  <c r="F78" i="19" s="1"/>
  <c r="F71" i="19"/>
  <c r="D68" i="19"/>
  <c r="D67" i="19"/>
  <c r="D65" i="19" s="1"/>
  <c r="D69" i="19" s="1"/>
  <c r="D64" i="19"/>
  <c r="F63" i="19"/>
  <c r="F62" i="19"/>
  <c r="F68" i="19" s="1"/>
  <c r="F61" i="19"/>
  <c r="D58" i="19"/>
  <c r="D57" i="19"/>
  <c r="D54" i="19"/>
  <c r="F53" i="19"/>
  <c r="F52" i="19"/>
  <c r="F58" i="19" s="1"/>
  <c r="F51" i="19"/>
  <c r="D48" i="19"/>
  <c r="D47" i="19"/>
  <c r="D44" i="19"/>
  <c r="F43" i="19"/>
  <c r="F42" i="19"/>
  <c r="F48" i="19" s="1"/>
  <c r="F41" i="19"/>
  <c r="F37" i="19"/>
  <c r="F34" i="19"/>
  <c r="F33" i="19"/>
  <c r="F32" i="19"/>
  <c r="D20" i="19"/>
  <c r="D19" i="19"/>
  <c r="F16" i="19"/>
  <c r="F13" i="19"/>
  <c r="F12" i="19" s="1"/>
  <c r="D12" i="19"/>
  <c r="F11" i="19"/>
  <c r="F20" i="19" s="1"/>
  <c r="F10" i="19"/>
  <c r="D9" i="19"/>
  <c r="D82" i="19" s="1"/>
  <c r="D18" i="19" l="1"/>
  <c r="F64" i="19"/>
  <c r="D45" i="19"/>
  <c r="D49" i="19" s="1"/>
  <c r="F83" i="19"/>
  <c r="D55" i="19"/>
  <c r="D59" i="19" s="1"/>
  <c r="F19" i="19"/>
  <c r="F18" i="19" s="1"/>
  <c r="F9" i="19"/>
  <c r="F82" i="19" s="1"/>
  <c r="F54" i="19"/>
  <c r="F44" i="19"/>
  <c r="F84" i="19"/>
  <c r="F74" i="19"/>
  <c r="F38" i="19"/>
  <c r="F21" i="19" s="1"/>
  <c r="F57" i="19"/>
  <c r="F55" i="19" s="1"/>
  <c r="F59" i="19" s="1"/>
  <c r="F77" i="19"/>
  <c r="F75" i="19" s="1"/>
  <c r="F79" i="19" s="1"/>
  <c r="D83" i="19"/>
  <c r="F47" i="19"/>
  <c r="F45" i="19" s="1"/>
  <c r="F49" i="19" s="1"/>
  <c r="F67" i="19"/>
  <c r="F65" i="19" s="1"/>
  <c r="F69" i="19" s="1"/>
  <c r="F35" i="18"/>
  <c r="F85" i="19" l="1"/>
  <c r="F86" i="19"/>
  <c r="F39" i="19"/>
  <c r="F87" i="19" l="1"/>
  <c r="F88" i="19"/>
  <c r="E17" i="17"/>
  <c r="D78" i="15" l="1"/>
  <c r="D77" i="15"/>
  <c r="D74" i="15"/>
  <c r="F73" i="15"/>
  <c r="F72" i="15"/>
  <c r="F78" i="15" s="1"/>
  <c r="F71" i="15"/>
  <c r="F74" i="15" s="1"/>
  <c r="D75" i="15" l="1"/>
  <c r="D79" i="15" s="1"/>
  <c r="F77" i="15"/>
  <c r="F75" i="15" s="1"/>
  <c r="F79" i="15" s="1"/>
  <c r="F81" i="15"/>
  <c r="F63" i="15"/>
  <c r="F62" i="15"/>
  <c r="F68" i="15" s="1"/>
  <c r="F61" i="15"/>
  <c r="F53" i="15"/>
  <c r="F57" i="15" s="1"/>
  <c r="F52" i="15"/>
  <c r="F51" i="15"/>
  <c r="F43" i="15"/>
  <c r="F47" i="15" s="1"/>
  <c r="F42" i="15"/>
  <c r="F41" i="15"/>
  <c r="F34" i="15"/>
  <c r="F33" i="15"/>
  <c r="F32" i="15"/>
  <c r="F16" i="15"/>
  <c r="F13" i="15"/>
  <c r="F12" i="15" s="1"/>
  <c r="F11" i="15"/>
  <c r="F20" i="15" s="1"/>
  <c r="F10" i="15"/>
  <c r="F83" i="15" l="1"/>
  <c r="F19" i="15"/>
  <c r="F18" i="15" s="1"/>
  <c r="F44" i="15"/>
  <c r="F54" i="15"/>
  <c r="F64" i="15"/>
  <c r="F84" i="15"/>
  <c r="F37" i="15"/>
  <c r="F9" i="15"/>
  <c r="F82" i="15" s="1"/>
  <c r="F85" i="15" s="1"/>
  <c r="F38" i="15"/>
  <c r="F48" i="15"/>
  <c r="F45" i="15" s="1"/>
  <c r="F49" i="15" s="1"/>
  <c r="F58" i="15"/>
  <c r="F55" i="15" s="1"/>
  <c r="F59" i="15" s="1"/>
  <c r="F67" i="15"/>
  <c r="F65" i="15" s="1"/>
  <c r="F69" i="15" s="1"/>
  <c r="F21" i="15" l="1"/>
  <c r="F39" i="15" s="1"/>
  <c r="F86" i="15" l="1"/>
  <c r="F88" i="15" s="1"/>
  <c r="F87" i="15" l="1"/>
  <c r="B25" i="16" l="1"/>
  <c r="D67" i="15" l="1"/>
  <c r="D68" i="15"/>
  <c r="D57" i="15"/>
  <c r="D58" i="15"/>
  <c r="D47" i="15"/>
  <c r="D48" i="15"/>
  <c r="D19" i="15"/>
  <c r="D9" i="15"/>
  <c r="D82" i="15" s="1"/>
  <c r="D45" i="15" l="1"/>
  <c r="D12" i="15"/>
  <c r="D83" i="15" s="1"/>
  <c r="D15" i="15"/>
  <c r="D84" i="15" s="1"/>
  <c r="D64" i="15"/>
  <c r="D65" i="15"/>
  <c r="D69" i="15" s="1"/>
  <c r="D54" i="15"/>
  <c r="D55" i="15"/>
  <c r="D59" i="15" s="1"/>
  <c r="D49" i="15"/>
  <c r="D44" i="15"/>
  <c r="D20" i="15"/>
  <c r="D18" i="15" s="1"/>
  <c r="D38" i="15"/>
  <c r="D37" i="15" l="1"/>
  <c r="D85" i="15"/>
  <c r="D21" i="15"/>
  <c r="D86" i="15" s="1"/>
  <c r="D39" i="15" l="1"/>
  <c r="D88" i="15"/>
  <c r="D87" i="15"/>
  <c r="D84" i="19"/>
  <c r="D88" i="19" s="1"/>
  <c r="D37" i="19"/>
  <c r="D21" i="19"/>
  <c r="D39" i="19" s="1"/>
  <c r="D87" i="19" l="1"/>
  <c r="D85" i="19"/>
</calcChain>
</file>

<file path=xl/sharedStrings.xml><?xml version="1.0" encoding="utf-8"?>
<sst xmlns="http://schemas.openxmlformats.org/spreadsheetml/2006/main" count="477" uniqueCount="250">
  <si>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</si>
  <si>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</si>
  <si>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</si>
  <si>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</si>
  <si>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</si>
  <si>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</si>
  <si>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</si>
  <si>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</si>
  <si>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</si>
  <si>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</si>
  <si>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</si>
  <si>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</si>
  <si>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</si>
  <si>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</si>
  <si>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</si>
  <si>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</si>
  <si>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</si>
  <si>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</si>
  <si>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</si>
  <si>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</si>
  <si>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</si>
  <si>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</si>
  <si>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</si>
  <si>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</si>
  <si>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</si>
  <si>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</si>
  <si>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</si>
  <si>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</si>
  <si>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</si>
  <si>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</si>
  <si>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</si>
  <si>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</si>
  <si>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</si>
  <si>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</si>
  <si>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</si>
  <si>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</si>
  <si>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</si>
  <si>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</si>
  <si>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</si>
  <si>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</si>
  <si>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</si>
  <si>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</si>
  <si>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</si>
  <si>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</si>
  <si>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</si>
  <si>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</si>
  <si>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</si>
  <si>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</si>
  <si>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</si>
  <si>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</si>
  <si>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</si>
  <si>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</si>
  <si>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</si>
  <si>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</si>
  <si>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</si>
  <si>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</si>
  <si>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</si>
  <si>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</si>
  <si>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</si>
  <si>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</si>
  <si>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</si>
  <si>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</si>
  <si>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</si>
  <si>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</si>
  <si>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</si>
  <si>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</si>
  <si>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</si>
  <si>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</si>
  <si>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</si>
  <si>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</si>
  <si>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</si>
  <si>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</si>
  <si>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</si>
  <si>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</si>
  <si>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</si>
  <si>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</si>
  <si>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</si>
  <si>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</si>
  <si>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</si>
  <si>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</si>
  <si>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</si>
  <si>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</si>
  <si>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</si>
  <si>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</si>
  <si>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</si>
  <si>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</si>
  <si>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</si>
  <si>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</si>
  <si>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</si>
  <si>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</si>
  <si>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</si>
  <si>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</si>
  <si>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</si>
  <si>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</si>
  <si>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</si>
  <si>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</si>
  <si>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</si>
  <si>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</si>
  <si>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</si>
  <si>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</si>
  <si>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</si>
  <si>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</si>
  <si>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</si>
  <si>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</si>
  <si>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</si>
  <si>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</si>
  <si>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</si>
  <si>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Транспортные услуги по вывозу снега</t>
  </si>
  <si>
    <t>пр. Ленина,42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</si>
  <si>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</si>
  <si>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</si>
  <si>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Обслуживание лифта</t>
  </si>
  <si>
    <t>Распечатка, доставка квитанций</t>
  </si>
  <si>
    <t>Страхование и освидетельствование лифтов</t>
  </si>
  <si>
    <t>Обслуживание ОПУ</t>
  </si>
  <si>
    <t>Наименование работ</t>
  </si>
  <si>
    <t>Итого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</si>
  <si>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</si>
  <si>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</si>
  <si>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</si>
  <si>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</si>
  <si>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Техническое обслуживание</t>
  </si>
  <si>
    <t>Обслуживание систем вентиляции</t>
  </si>
  <si>
    <t>Содержание жилого помещения (в т.ч. обслуживание лифта, ОПУ, содержание ПТ, мус/к.)</t>
  </si>
  <si>
    <t>Услуги курьера по доставке писем и документов</t>
  </si>
  <si>
    <t>по вторникам с 9-00 до 10-00 (тел. 8(351) 225-35-70), либо на наш сайт в раздел ЗАДАТЬ ВОПРОС.</t>
  </si>
  <si>
    <t>Конструктивные элементы:</t>
  </si>
  <si>
    <t>Ремонт мягкой кровли</t>
  </si>
  <si>
    <t>Ремонт подъездов</t>
  </si>
  <si>
    <t>Ремонт фасада</t>
  </si>
  <si>
    <t>Ремонт дверей</t>
  </si>
  <si>
    <t>Змена замков навесных</t>
  </si>
  <si>
    <t>Отопление:</t>
  </si>
  <si>
    <t>Замена насоса  на системе теплоснабжения</t>
  </si>
  <si>
    <t>Холодное и горячее водоснабжение:</t>
  </si>
  <si>
    <t>Демонтаж/монтаж приборов учета воды</t>
  </si>
  <si>
    <t>Ремонт стояка горячего водоснабжения</t>
  </si>
  <si>
    <t>Смена кранов двойной регулировки диаметром прохода 15 мм</t>
  </si>
  <si>
    <t>Водоотведение:</t>
  </si>
  <si>
    <t>Ремонт КНЗ</t>
  </si>
  <si>
    <t>Электроснабжение:</t>
  </si>
  <si>
    <t>Замена светильник с датчиком движения на светильник ОНЛАЙТ</t>
  </si>
  <si>
    <t>Благоустройство:</t>
  </si>
  <si>
    <t>Установка урн</t>
  </si>
  <si>
    <t>Смена отдельных участков трубопроводов   водоснабжения из стальных водогазопроводных оцинкованных труб в подвале</t>
  </si>
  <si>
    <t>Дезинсекция и дератизация</t>
  </si>
  <si>
    <t>пр. Ленина, 42</t>
  </si>
  <si>
    <t xml:space="preserve"> </t>
  </si>
  <si>
    <t>№пп</t>
  </si>
  <si>
    <t>Работа</t>
  </si>
  <si>
    <t>№ акта</t>
  </si>
  <si>
    <t>Дата</t>
  </si>
  <si>
    <t>Стоимость, руб.</t>
  </si>
  <si>
    <t>ТР1-42</t>
  </si>
  <si>
    <t>20.02.20г.</t>
  </si>
  <si>
    <t>ТР2-42</t>
  </si>
  <si>
    <t>23.07.20г.</t>
  </si>
  <si>
    <t>Замена светильника с люминесцентными лампами</t>
  </si>
  <si>
    <t>ТР3-42</t>
  </si>
  <si>
    <t>30.07.20г.</t>
  </si>
  <si>
    <t>Ремонт форточек</t>
  </si>
  <si>
    <t>ТР4-42</t>
  </si>
  <si>
    <t>30.09.20г.</t>
  </si>
  <si>
    <t>Установка врезного замка в подвал</t>
  </si>
  <si>
    <t>ТР42-5</t>
  </si>
  <si>
    <t>Смена задвижек диаметром до 100 мм</t>
  </si>
  <si>
    <t>ТР42-6</t>
  </si>
  <si>
    <t>30.12.20г.</t>
  </si>
  <si>
    <t>ИТОГО ЗА ГОД:</t>
  </si>
  <si>
    <t>Заделка отверстий в бетонных и железобетонных стенах и перегородках с площадью отверстий до 0,1 кв.м и глубиной до 150 мм н/ж банк)</t>
  </si>
  <si>
    <t>5.6</t>
  </si>
  <si>
    <t>6</t>
  </si>
  <si>
    <t>6.1</t>
  </si>
  <si>
    <t>6.2</t>
  </si>
  <si>
    <t>6.3</t>
  </si>
  <si>
    <t>6.4</t>
  </si>
  <si>
    <t>6.5</t>
  </si>
  <si>
    <t>6.6.1</t>
  </si>
  <si>
    <t>6.6.2</t>
  </si>
  <si>
    <t>6.6.3</t>
  </si>
  <si>
    <t>Установка приборов учета теплоснабжения</t>
  </si>
  <si>
    <t>Ремонт кровли</t>
  </si>
  <si>
    <t>Замена стояков кв 45</t>
  </si>
  <si>
    <t>Ремонт козырьков, примыканий на вх. группах</t>
  </si>
  <si>
    <t>Замена отсечного крана кв 9</t>
  </si>
  <si>
    <t xml:space="preserve">Установка полусфер </t>
  </si>
  <si>
    <t>Акт</t>
  </si>
  <si>
    <t>Монтаж мембраны на расширительного бака</t>
  </si>
  <si>
    <t>Установка грязезащитных ковриков</t>
  </si>
  <si>
    <t>Ремонт подъезда №2 косметический</t>
  </si>
  <si>
    <t>Дезинфицирующая обработка МОП МКД</t>
  </si>
  <si>
    <t>01 января 2021 года</t>
  </si>
  <si>
    <t>31 декабря 2021 года</t>
  </si>
  <si>
    <t>Текущий ремонт, выполненный в 2021 году</t>
  </si>
  <si>
    <t xml:space="preserve">                                                     Ленина 42.ТР.Год 2021г.</t>
  </si>
  <si>
    <t>ТЕКУЩИЙ РЕМОНТ 2021г.</t>
  </si>
  <si>
    <t>МКД  №42  Пр. Ленина.</t>
  </si>
  <si>
    <t>Описание работ,объем</t>
  </si>
  <si>
    <t>Место проведения работ</t>
  </si>
  <si>
    <t>Акт, дата</t>
  </si>
  <si>
    <t>Содержание общего имущества МКД</t>
  </si>
  <si>
    <t>Работы,выполняемые в целях надлежащего содержания крыш МКД</t>
  </si>
  <si>
    <t>Частичный ремонт кровли</t>
  </si>
  <si>
    <t>кровля кв 73</t>
  </si>
  <si>
    <t>Ремонт откосов входной двери</t>
  </si>
  <si>
    <t>3 подъезд</t>
  </si>
  <si>
    <t>Замена напольной плитки</t>
  </si>
  <si>
    <t>1 подъезд</t>
  </si>
  <si>
    <t xml:space="preserve"> 18.03.2021</t>
  </si>
  <si>
    <t>Замена линолеума, плинтусов</t>
  </si>
  <si>
    <t xml:space="preserve"> лифтовая кабина, подъезд №3</t>
  </si>
  <si>
    <t>Установка подъездных дверей</t>
  </si>
  <si>
    <t>подъезд №3</t>
  </si>
  <si>
    <t>Монтаж теплопровода и снегозадержателей на козырьках лоджий</t>
  </si>
  <si>
    <t>подъезд №1,2,3</t>
  </si>
  <si>
    <t>Работы по содержанию придомовой территории в холодный период года</t>
  </si>
  <si>
    <t>Механизированная уборка и вывоз снега</t>
  </si>
  <si>
    <t>Придомовая территория</t>
  </si>
  <si>
    <t xml:space="preserve"> 16.01.2021</t>
  </si>
  <si>
    <t xml:space="preserve"> 06.03.2021</t>
  </si>
  <si>
    <t xml:space="preserve"> 13.03.2021</t>
  </si>
  <si>
    <t>Благоустройство</t>
  </si>
  <si>
    <t>Доствка чернозема,15тн</t>
  </si>
  <si>
    <t>Общие работы, выполняемые в целях надлежащего содержания систем водоснабжения (холодного и горячего), отопления и водоотведения</t>
  </si>
  <si>
    <t xml:space="preserve">Ремонт стояка ХВС, </t>
  </si>
  <si>
    <t xml:space="preserve"> кв 25,Уралсиб</t>
  </si>
  <si>
    <t>Ремонт стояков ХГВС</t>
  </si>
  <si>
    <t>кв.8</t>
  </si>
  <si>
    <t>Монтаж ремонтного хомута</t>
  </si>
  <si>
    <t>кв 18</t>
  </si>
  <si>
    <t>Подвал</t>
  </si>
  <si>
    <t>кв 45</t>
  </si>
  <si>
    <t>кв26,29,33</t>
  </si>
  <si>
    <t>кв 37</t>
  </si>
  <si>
    <t>кв 9</t>
  </si>
  <si>
    <t xml:space="preserve">кв 8 </t>
  </si>
  <si>
    <t>Работы,выполняемые в целях надлежащего содержания внутренней отделки МКД</t>
  </si>
  <si>
    <t xml:space="preserve">Работы,выполняемые в целях надлежащего содержания оконных и дверных заполнений </t>
  </si>
  <si>
    <t>Восстановление резъбы на отводе стояка ГВС</t>
  </si>
  <si>
    <t>Замена стояков ГВС</t>
  </si>
  <si>
    <t>Ремонт ливневой КНЗ</t>
  </si>
  <si>
    <t>кв 1, УралСиб</t>
  </si>
  <si>
    <t>Ремон стояка ГВС</t>
  </si>
  <si>
    <t>Ремонт резъбы на полотенцесушитель</t>
  </si>
  <si>
    <t>Содержание общего имущества</t>
  </si>
  <si>
    <t>Санитарное содержание мест общего пользования</t>
  </si>
  <si>
    <t xml:space="preserve">Содержание придомовой территории </t>
  </si>
  <si>
    <t>Дезинсекция, дератизация и дезинфекция МОП МКД</t>
  </si>
  <si>
    <t>Содержание ТКО</t>
  </si>
  <si>
    <t>Внешнее 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</si>
</sst>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49" fontId="2" fillId="0" borderId="0" xfId="0" applyNumberFormat="1" applyFont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4" fontId="2" fillId="3" borderId="1" xfId="0" applyNumberFormat="1" applyFont="1" applyFill="1" applyBorder="1" applyAlignment="1">
      <alignment horizontal="right"/>
    </xf>
    <xf numFmtId="49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9" fontId="2" fillId="3" borderId="1" xfId="0" applyNumberFormat="1" applyFont="1" applyFill="1" applyBorder="1"/>
    <xf numFmtId="0" fontId="2" fillId="0" borderId="1" xfId="0" applyFont="1" applyFill="1" applyBorder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/>
    <xf numFmtId="0" fontId="2" fillId="0" borderId="1" xfId="0" applyFont="1" applyBorder="1" applyAlignment="1"/>
    <xf numFmtId="0" fontId="4" fillId="0" borderId="0" xfId="0" applyFont="1"/>
    <xf numFmtId="0" fontId="4" fillId="0" borderId="1" xfId="0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wrapText="1"/>
    </xf>
    <xf numFmtId="4" fontId="2" fillId="0" borderId="1" xfId="0" applyNumberFormat="1" applyFont="1" applyFill="1" applyBorder="1" applyAlignment="1">
      <alignment horizontal="right"/>
    </xf>
    <xf numFmtId="0" fontId="13" fillId="4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0" fillId="0" borderId="1" xfId="0" applyBorder="1"/>
    <xf numFmtId="0" fontId="14" fillId="0" borderId="1" xfId="0" applyFont="1" applyBorder="1" applyAlignment="1">
      <alignment horizontal="center" vertical="top" wrapText="1"/>
    </xf>
    <xf numFmtId="4" fontId="2" fillId="6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wrapText="1"/>
    </xf>
    <xf numFmtId="4" fontId="15" fillId="0" borderId="1" xfId="0" applyNumberFormat="1" applyFont="1" applyBorder="1"/>
    <xf numFmtId="14" fontId="4" fillId="0" borderId="1" xfId="0" applyNumberFormat="1" applyFont="1" applyBorder="1"/>
    <xf numFmtId="0" fontId="15" fillId="0" borderId="1" xfId="0" applyFont="1" applyBorder="1" applyAlignment="1">
      <alignment vertical="top" wrapText="1"/>
    </xf>
    <xf numFmtId="4" fontId="17" fillId="5" borderId="0" xfId="0" applyNumberFormat="1" applyFont="1" applyFill="1"/>
    <xf numFmtId="0" fontId="16" fillId="0" borderId="1" xfId="0" applyFont="1" applyFill="1" applyBorder="1" applyAlignment="1" applyProtection="1">
      <alignment horizontal="right" vertical="center" wrapText="1"/>
    </xf>
    <xf numFmtId="4" fontId="18" fillId="0" borderId="1" xfId="0" applyNumberFormat="1" applyFont="1" applyBorder="1"/>
    <xf numFmtId="0" fontId="18" fillId="0" borderId="0" xfId="0" applyFont="1"/>
    <xf numFmtId="0" fontId="9" fillId="6" borderId="1" xfId="0" applyFont="1" applyFill="1" applyBorder="1"/>
    <xf numFmtId="2" fontId="8" fillId="6" borderId="1" xfId="0" applyNumberFormat="1" applyFont="1" applyFill="1" applyBorder="1" applyAlignment="1"/>
    <xf numFmtId="0" fontId="5" fillId="6" borderId="1" xfId="0" applyFont="1" applyFill="1" applyBorder="1" applyAlignment="1">
      <alignment wrapText="1"/>
    </xf>
    <xf numFmtId="4" fontId="7" fillId="6" borderId="1" xfId="0" applyNumberFormat="1" applyFont="1" applyFill="1" applyBorder="1"/>
    <xf numFmtId="2" fontId="5" fillId="6" borderId="1" xfId="0" applyNumberFormat="1" applyFont="1" applyFill="1" applyBorder="1"/>
    <xf numFmtId="0" fontId="6" fillId="6" borderId="1" xfId="0" applyFont="1" applyFill="1" applyBorder="1" applyAlignment="1" applyProtection="1">
      <alignment horizontal="left" vertical="center" wrapText="1"/>
    </xf>
    <xf numFmtId="0" fontId="10" fillId="6" borderId="1" xfId="0" applyFont="1" applyFill="1" applyBorder="1"/>
    <xf numFmtId="0" fontId="10" fillId="6" borderId="1" xfId="0" applyFont="1" applyFill="1" applyBorder="1" applyAlignment="1">
      <alignment wrapText="1"/>
    </xf>
    <xf numFmtId="2" fontId="5" fillId="6" borderId="1" xfId="0" applyNumberFormat="1" applyFont="1" applyFill="1" applyBorder="1" applyAlignment="1">
      <alignment wrapText="1"/>
    </xf>
    <xf numFmtId="0" fontId="11" fillId="6" borderId="1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>
      <alignment wrapText="1"/>
    </xf>
    <xf numFmtId="0" fontId="2" fillId="0" borderId="1" xfId="0" applyFont="1" applyBorder="1" applyAlignment="1"/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0" xfId="0" applyBorder="1"/>
    <xf numFmtId="14" fontId="0" fillId="0" borderId="1" xfId="0" applyNumberFormat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9" fillId="0" borderId="1" xfId="0" applyFont="1" applyBorder="1"/>
    <xf numFmtId="4" fontId="1" fillId="0" borderId="1" xfId="0" applyNumberFormat="1" applyFont="1" applyBorder="1"/>
    <xf numFmtId="0" fontId="19" fillId="0" borderId="0" xfId="0" applyFont="1" applyBorder="1"/>
    <xf numFmtId="4" fontId="19" fillId="0" borderId="0" xfId="0" applyNumberFormat="1" applyFont="1" applyBorder="1"/>
    <xf numFmtId="0" fontId="19" fillId="0" borderId="1" xfId="0" applyFont="1" applyFill="1" applyBorder="1"/>
    <xf numFmtId="4" fontId="19" fillId="0" borderId="1" xfId="0" applyNumberFormat="1" applyFont="1" applyFill="1" applyBorder="1"/>
    <xf numFmtId="4" fontId="20" fillId="0" borderId="1" xfId="0" applyNumberFormat="1" applyFont="1" applyBorder="1"/>
    <xf numFmtId="14" fontId="0" fillId="0" borderId="0" xfId="0" applyNumberFormat="1" applyBorder="1"/>
    <xf numFmtId="4" fontId="0" fillId="0" borderId="0" xfId="0" applyNumberFormat="1" applyBorder="1"/>
    <xf numFmtId="0" fontId="2" fillId="3" borderId="0" xfId="0" applyFont="1" applyFill="1"/>
    <xf numFmtId="0" fontId="2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0" borderId="1" xfId="0" applyFont="1" applyBorder="1" applyAlignment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1;&#1077;&#1085;&#1080;&#1085;&#1072;,4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онт"/>
    </sheetNames>
    <sheetDataSet>
      <sheetData sheetId="0" refreshError="1">
        <row r="19">
          <cell r="D19">
            <v>174978.53</v>
          </cell>
        </row>
        <row r="20">
          <cell r="D20">
            <v>0</v>
          </cell>
        </row>
        <row r="44">
          <cell r="D44">
            <v>7880.5</v>
          </cell>
        </row>
        <row r="54">
          <cell r="D54">
            <v>252.51</v>
          </cell>
        </row>
        <row r="64">
          <cell r="D64">
            <v>183.24</v>
          </cell>
        </row>
        <row r="78">
          <cell r="D78">
            <v>-362904.89184999996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27">
          <cell r="F527">
            <v>2763617.29</v>
          </cell>
          <cell r="J527">
            <v>2622654.36</v>
          </cell>
        </row>
        <row r="531">
          <cell r="F531">
            <v>2913.12</v>
          </cell>
          <cell r="J531">
            <v>2708.85</v>
          </cell>
        </row>
        <row r="532">
          <cell r="F532">
            <v>3997.3199999999997</v>
          </cell>
          <cell r="J532">
            <v>3712.54</v>
          </cell>
        </row>
        <row r="533">
          <cell r="F533">
            <v>116974.76999999999</v>
          </cell>
          <cell r="J533">
            <v>110405.14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3"/>
  <sheetViews>
    <sheetView topLeftCell="A19" workbookViewId="0">
      <selection activeCell="C64" sqref="C64"/>
    </sheetView>
  </sheetViews>
  <sheetFormatPr defaultRowHeight="12.95" customHeight="1" x14ac:dyDescent="0.25"/>
  <cols>
    <col min="1" max="2" width="7.140625" style="1" customWidth="1"/>
    <col min="3" max="3" width="66.5703125" style="1" customWidth="1"/>
    <col min="4" max="4" width="15.7109375" style="4" customWidth="1"/>
    <col min="5" max="5" width="12" style="1" customWidth="1"/>
    <col min="6" max="6" width="15.7109375" style="4" hidden="1" customWidth="1"/>
    <col min="7" max="22" width="9.140625" style="1"/>
  </cols>
  <sheetData>
    <row r="2" spans="1:11" ht="12.95" customHeight="1" x14ac:dyDescent="0.25">
      <c r="A2" s="2" t="s">
        <v>102</v>
      </c>
    </row>
    <row r="3" spans="1:11" ht="12.95" customHeight="1" x14ac:dyDescent="0.25">
      <c r="A3" s="1" t="s">
        <v>0</v>
      </c>
      <c r="C3" s="1" t="s">
        <v>191</v>
      </c>
    </row>
    <row r="4" spans="1:11" ht="12.95" customHeight="1" x14ac:dyDescent="0.25">
      <c r="A4" s="1" t="s">
        <v>1</v>
      </c>
      <c r="C4" s="1" t="s">
        <v>192</v>
      </c>
    </row>
    <row r="5" spans="1:11" ht="12.95" customHeight="1" x14ac:dyDescent="0.25">
      <c r="A5" s="1" t="s">
        <v>2</v>
      </c>
      <c r="C5" s="1" t="s">
        <v>146</v>
      </c>
    </row>
    <row r="7" spans="1:11" ht="12.95" customHeight="1" x14ac:dyDescent="0.25">
      <c r="A7" s="6" t="s">
        <v>3</v>
      </c>
      <c r="B7" s="76" t="s">
        <v>4</v>
      </c>
      <c r="C7" s="76"/>
      <c r="D7" s="7" t="s">
        <v>5</v>
      </c>
      <c r="F7" s="7" t="s">
        <v>5</v>
      </c>
    </row>
    <row r="8" spans="1:11" ht="12.95" customHeight="1" x14ac:dyDescent="0.25">
      <c r="A8" s="8" t="s">
        <v>6</v>
      </c>
      <c r="B8" s="77" t="s">
        <v>123</v>
      </c>
      <c r="C8" s="77"/>
      <c r="D8" s="9"/>
      <c r="F8" s="9"/>
    </row>
    <row r="9" spans="1:11" ht="12.95" customHeight="1" x14ac:dyDescent="0.25">
      <c r="A9" s="10" t="s">
        <v>7</v>
      </c>
      <c r="B9" s="78" t="s">
        <v>8</v>
      </c>
      <c r="C9" s="78"/>
      <c r="D9" s="28">
        <f>SUM(D10:D11)</f>
        <v>0</v>
      </c>
      <c r="F9" s="11">
        <f>SUM(F10:F11)</f>
        <v>174978.53</v>
      </c>
    </row>
    <row r="10" spans="1:11" ht="12.95" customHeight="1" x14ac:dyDescent="0.25">
      <c r="A10" s="10" t="s">
        <v>9</v>
      </c>
      <c r="B10" s="16"/>
      <c r="C10" s="17" t="s">
        <v>117</v>
      </c>
      <c r="D10" s="28">
        <v>0</v>
      </c>
      <c r="F10" s="11">
        <f>'[1]2018'!$D$19</f>
        <v>174978.53</v>
      </c>
    </row>
    <row r="11" spans="1:11" ht="12.95" customHeight="1" x14ac:dyDescent="0.25">
      <c r="A11" s="10" t="s">
        <v>10</v>
      </c>
      <c r="B11" s="17"/>
      <c r="C11" s="17" t="s">
        <v>11</v>
      </c>
      <c r="D11" s="28">
        <v>0</v>
      </c>
      <c r="F11" s="11">
        <f>'[1]2018'!$D$20</f>
        <v>0</v>
      </c>
    </row>
    <row r="12" spans="1:11" ht="12.95" customHeight="1" x14ac:dyDescent="0.25">
      <c r="A12" s="10" t="s">
        <v>12</v>
      </c>
      <c r="B12" s="17" t="s">
        <v>13</v>
      </c>
      <c r="C12" s="17"/>
      <c r="D12" s="28">
        <f>SUM(D13:D14)</f>
        <v>0</v>
      </c>
      <c r="F12" s="11">
        <f>SUM(F13:F14)</f>
        <v>2763617.29</v>
      </c>
      <c r="K12" s="14"/>
    </row>
    <row r="13" spans="1:11" ht="12.95" customHeight="1" x14ac:dyDescent="0.25">
      <c r="A13" s="10" t="s">
        <v>14</v>
      </c>
      <c r="B13" s="17"/>
      <c r="C13" s="17" t="s">
        <v>118</v>
      </c>
      <c r="D13" s="28">
        <v>0</v>
      </c>
      <c r="F13" s="11">
        <f>'[2]2019'!$F$527</f>
        <v>2763617.29</v>
      </c>
      <c r="K13" s="14"/>
    </row>
    <row r="14" spans="1:11" ht="12.95" customHeight="1" x14ac:dyDescent="0.25">
      <c r="A14" s="10" t="s">
        <v>15</v>
      </c>
      <c r="B14" s="17"/>
      <c r="C14" s="17" t="s">
        <v>16</v>
      </c>
      <c r="D14" s="28">
        <v>0</v>
      </c>
      <c r="F14" s="11">
        <v>0</v>
      </c>
      <c r="K14" s="15"/>
    </row>
    <row r="15" spans="1:11" ht="12.95" customHeight="1" x14ac:dyDescent="0.25">
      <c r="A15" s="10" t="s">
        <v>17</v>
      </c>
      <c r="B15" s="17" t="s">
        <v>18</v>
      </c>
      <c r="C15" s="17"/>
      <c r="D15" s="28">
        <f>SUM(D16:D17)</f>
        <v>0</v>
      </c>
      <c r="F15" s="11">
        <v>2622654.36</v>
      </c>
    </row>
    <row r="16" spans="1:11" ht="12.95" customHeight="1" x14ac:dyDescent="0.25">
      <c r="A16" s="10" t="s">
        <v>19</v>
      </c>
      <c r="B16" s="17"/>
      <c r="C16" s="17" t="s">
        <v>119</v>
      </c>
      <c r="D16" s="28">
        <v>0</v>
      </c>
      <c r="F16" s="11">
        <f>'[2]2019'!$J$527</f>
        <v>2622654.36</v>
      </c>
    </row>
    <row r="17" spans="1:6" ht="12.95" customHeight="1" x14ac:dyDescent="0.25">
      <c r="A17" s="10" t="s">
        <v>20</v>
      </c>
      <c r="B17" s="17"/>
      <c r="C17" s="17" t="s">
        <v>21</v>
      </c>
      <c r="D17" s="28">
        <v>0</v>
      </c>
      <c r="F17" s="11">
        <v>0</v>
      </c>
    </row>
    <row r="18" spans="1:6" ht="12.95" customHeight="1" x14ac:dyDescent="0.25">
      <c r="A18" s="10" t="s">
        <v>22</v>
      </c>
      <c r="B18" s="78" t="s">
        <v>23</v>
      </c>
      <c r="C18" s="78"/>
      <c r="D18" s="11">
        <f>SUM(D19:D20)</f>
        <v>0</v>
      </c>
      <c r="F18" s="11">
        <f>SUM(F19:F20)</f>
        <v>315941.45999999996</v>
      </c>
    </row>
    <row r="19" spans="1:6" ht="12.95" customHeight="1" x14ac:dyDescent="0.25">
      <c r="A19" s="10" t="s">
        <v>24</v>
      </c>
      <c r="B19" s="17"/>
      <c r="C19" s="17" t="s">
        <v>120</v>
      </c>
      <c r="D19" s="11">
        <f>D10+D13-D16</f>
        <v>0</v>
      </c>
      <c r="F19" s="11">
        <f>F10+F13-F16</f>
        <v>315941.45999999996</v>
      </c>
    </row>
    <row r="20" spans="1:6" ht="12.95" customHeight="1" x14ac:dyDescent="0.25">
      <c r="A20" s="10" t="s">
        <v>25</v>
      </c>
      <c r="B20" s="17"/>
      <c r="C20" s="17" t="s">
        <v>26</v>
      </c>
      <c r="D20" s="11">
        <f>D11+D14-D17</f>
        <v>0</v>
      </c>
      <c r="F20" s="11">
        <f>F11+F14-F17</f>
        <v>0</v>
      </c>
    </row>
    <row r="21" spans="1:6" ht="12.95" customHeight="1" x14ac:dyDescent="0.25">
      <c r="A21" s="10" t="s">
        <v>27</v>
      </c>
      <c r="B21" s="17" t="s">
        <v>28</v>
      </c>
      <c r="C21" s="17"/>
      <c r="D21" s="11">
        <f>D22+D24+D25+D26+D27+D28+D29+D30+D31+D32+D33+D34+D35+D36+D37+D38+D23</f>
        <v>335882.73</v>
      </c>
      <c r="F21" s="11">
        <f>F22+F24+F25+F26+F27+F28+F29+F30+F31+F32+F33+F34+F35+F36+F37+F38+F23</f>
        <v>2395315.7086000005</v>
      </c>
    </row>
    <row r="22" spans="1:6" ht="12.95" customHeight="1" x14ac:dyDescent="0.25">
      <c r="A22" s="10" t="s">
        <v>29</v>
      </c>
      <c r="B22" s="17"/>
      <c r="C22" s="17" t="s">
        <v>30</v>
      </c>
      <c r="D22" s="11">
        <v>335882.73</v>
      </c>
      <c r="F22" s="11">
        <v>343070.83</v>
      </c>
    </row>
    <row r="23" spans="1:6" ht="12.95" customHeight="1" x14ac:dyDescent="0.25">
      <c r="A23" s="10" t="s">
        <v>31</v>
      </c>
      <c r="B23" s="17"/>
      <c r="C23" s="17" t="s">
        <v>124</v>
      </c>
      <c r="D23" s="11"/>
      <c r="F23" s="11">
        <v>29192.97</v>
      </c>
    </row>
    <row r="24" spans="1:6" ht="12.95" customHeight="1" x14ac:dyDescent="0.25">
      <c r="A24" s="10" t="s">
        <v>32</v>
      </c>
      <c r="B24" s="16"/>
      <c r="C24" s="17" t="s">
        <v>121</v>
      </c>
      <c r="D24" s="28">
        <v>0</v>
      </c>
      <c r="E24" s="3"/>
      <c r="F24" s="11">
        <v>729397.54</v>
      </c>
    </row>
    <row r="25" spans="1:6" ht="12.95" customHeight="1" x14ac:dyDescent="0.25">
      <c r="A25" s="10" t="s">
        <v>33</v>
      </c>
      <c r="B25" s="17"/>
      <c r="C25" s="1" t="s">
        <v>111</v>
      </c>
      <c r="D25" s="28">
        <v>0</v>
      </c>
      <c r="F25" s="11">
        <v>167105.22</v>
      </c>
    </row>
    <row r="26" spans="1:6" ht="12.95" customHeight="1" x14ac:dyDescent="0.25">
      <c r="A26" s="10" t="s">
        <v>34</v>
      </c>
      <c r="B26" s="17"/>
      <c r="C26" s="17" t="s">
        <v>44</v>
      </c>
      <c r="D26" s="28">
        <v>0</v>
      </c>
      <c r="F26" s="11">
        <v>610804.11</v>
      </c>
    </row>
    <row r="27" spans="1:6" ht="12.95" customHeight="1" x14ac:dyDescent="0.25">
      <c r="A27" s="10" t="s">
        <v>35</v>
      </c>
      <c r="B27" s="17"/>
      <c r="C27" s="17" t="s">
        <v>81</v>
      </c>
      <c r="D27" s="28">
        <v>0</v>
      </c>
      <c r="F27" s="11">
        <v>96221.5</v>
      </c>
    </row>
    <row r="28" spans="1:6" ht="12.95" customHeight="1" x14ac:dyDescent="0.25">
      <c r="A28" s="10" t="s">
        <v>37</v>
      </c>
      <c r="B28" s="17"/>
      <c r="C28" s="17" t="s">
        <v>101</v>
      </c>
      <c r="D28" s="28">
        <v>0</v>
      </c>
      <c r="F28" s="11">
        <v>47999.68</v>
      </c>
    </row>
    <row r="29" spans="1:6" ht="12.95" customHeight="1" x14ac:dyDescent="0.25">
      <c r="A29" s="10" t="s">
        <v>38</v>
      </c>
      <c r="B29" s="17"/>
      <c r="C29" s="17" t="s">
        <v>122</v>
      </c>
      <c r="D29" s="28">
        <v>0</v>
      </c>
      <c r="F29" s="11">
        <v>3650</v>
      </c>
    </row>
    <row r="30" spans="1:6" ht="12.95" customHeight="1" x14ac:dyDescent="0.25">
      <c r="A30" s="10" t="s">
        <v>90</v>
      </c>
      <c r="B30" s="17"/>
      <c r="C30" s="16" t="s">
        <v>190</v>
      </c>
      <c r="D30" s="11">
        <v>0</v>
      </c>
      <c r="F30" s="11">
        <v>0</v>
      </c>
    </row>
    <row r="31" spans="1:6" s="1" customFormat="1" ht="12.95" customHeight="1" x14ac:dyDescent="0.2">
      <c r="A31" s="10" t="s">
        <v>39</v>
      </c>
      <c r="B31" s="17"/>
      <c r="C31" s="17" t="s">
        <v>112</v>
      </c>
      <c r="D31" s="11">
        <v>0</v>
      </c>
      <c r="F31" s="11">
        <v>2409</v>
      </c>
    </row>
    <row r="32" spans="1:6" s="1" customFormat="1" ht="12.95" customHeight="1" x14ac:dyDescent="0.2">
      <c r="A32" s="10" t="s">
        <v>77</v>
      </c>
      <c r="B32" s="16"/>
      <c r="C32" s="16" t="s">
        <v>145</v>
      </c>
      <c r="D32" s="11">
        <v>0</v>
      </c>
      <c r="F32" s="11">
        <f>21413.23+6310.28</f>
        <v>27723.51</v>
      </c>
    </row>
    <row r="33" spans="1:6" s="1" customFormat="1" ht="12.95" customHeight="1" x14ac:dyDescent="0.2">
      <c r="A33" s="10" t="s">
        <v>80</v>
      </c>
      <c r="B33" s="16"/>
      <c r="C33" s="17" t="s">
        <v>107</v>
      </c>
      <c r="D33" s="11">
        <v>0</v>
      </c>
      <c r="F33" s="11">
        <f>36000</f>
        <v>36000</v>
      </c>
    </row>
    <row r="34" spans="1:6" s="1" customFormat="1" ht="12.95" customHeight="1" x14ac:dyDescent="0.2">
      <c r="A34" s="10" t="s">
        <v>82</v>
      </c>
      <c r="B34" s="16"/>
      <c r="C34" s="17" t="s">
        <v>113</v>
      </c>
      <c r="D34" s="28">
        <v>0</v>
      </c>
      <c r="F34" s="11">
        <f>1499.53+6000</f>
        <v>7499.53</v>
      </c>
    </row>
    <row r="35" spans="1:6" s="1" customFormat="1" ht="12.95" customHeight="1" x14ac:dyDescent="0.2">
      <c r="A35" s="10" t="s">
        <v>83</v>
      </c>
      <c r="B35" s="16"/>
      <c r="C35" s="17" t="s">
        <v>114</v>
      </c>
      <c r="D35" s="28">
        <v>0</v>
      </c>
      <c r="F35" s="11">
        <v>33812.620000000003</v>
      </c>
    </row>
    <row r="36" spans="1:6" s="1" customFormat="1" ht="12.95" customHeight="1" x14ac:dyDescent="0.2">
      <c r="A36" s="10" t="s">
        <v>84</v>
      </c>
      <c r="B36" s="16"/>
      <c r="C36" s="17" t="s">
        <v>36</v>
      </c>
      <c r="D36" s="11">
        <v>0</v>
      </c>
      <c r="F36" s="11">
        <v>0</v>
      </c>
    </row>
    <row r="37" spans="1:6" s="1" customFormat="1" ht="12.95" customHeight="1" x14ac:dyDescent="0.2">
      <c r="A37" s="10" t="s">
        <v>85</v>
      </c>
      <c r="B37" s="16"/>
      <c r="C37" s="16" t="s">
        <v>78</v>
      </c>
      <c r="D37" s="11">
        <f>D15*1.5%</f>
        <v>0</v>
      </c>
      <c r="F37" s="11">
        <f>F15*1.5%</f>
        <v>39339.815399999999</v>
      </c>
    </row>
    <row r="38" spans="1:6" s="1" customFormat="1" ht="12.95" customHeight="1" x14ac:dyDescent="0.2">
      <c r="A38" s="10" t="s">
        <v>86</v>
      </c>
      <c r="B38" s="16"/>
      <c r="C38" s="16" t="s">
        <v>40</v>
      </c>
      <c r="D38" s="11">
        <f>D12*8%</f>
        <v>0</v>
      </c>
      <c r="F38" s="11">
        <f>F12*8%</f>
        <v>221089.38320000001</v>
      </c>
    </row>
    <row r="39" spans="1:6" s="1" customFormat="1" ht="12.95" customHeight="1" x14ac:dyDescent="0.2">
      <c r="A39" s="10" t="s">
        <v>41</v>
      </c>
      <c r="B39" s="16" t="s">
        <v>42</v>
      </c>
      <c r="C39" s="16"/>
      <c r="D39" s="11">
        <f>D15-D21</f>
        <v>-335882.73</v>
      </c>
      <c r="F39" s="11">
        <f>F15-F21</f>
        <v>227338.65139999939</v>
      </c>
    </row>
    <row r="40" spans="1:6" s="1" customFormat="1" ht="12.95" customHeight="1" x14ac:dyDescent="0.2">
      <c r="A40" s="12" t="s">
        <v>43</v>
      </c>
      <c r="B40" s="8" t="s">
        <v>103</v>
      </c>
      <c r="C40" s="8"/>
      <c r="D40" s="9"/>
      <c r="F40" s="9"/>
    </row>
    <row r="41" spans="1:6" s="1" customFormat="1" ht="12.95" customHeight="1" x14ac:dyDescent="0.2">
      <c r="A41" s="10" t="s">
        <v>45</v>
      </c>
      <c r="B41" s="16" t="s">
        <v>8</v>
      </c>
      <c r="C41" s="16"/>
      <c r="D41" s="28">
        <v>0</v>
      </c>
      <c r="F41" s="11">
        <f>'[1]2018'!$D$44</f>
        <v>7880.5</v>
      </c>
    </row>
    <row r="42" spans="1:6" s="1" customFormat="1" ht="12.95" customHeight="1" x14ac:dyDescent="0.2">
      <c r="A42" s="10" t="s">
        <v>46</v>
      </c>
      <c r="B42" s="16" t="s">
        <v>13</v>
      </c>
      <c r="C42" s="16"/>
      <c r="D42" s="28">
        <v>0</v>
      </c>
      <c r="F42" s="11">
        <f>'[2]2019'!$F$533</f>
        <v>116974.76999999999</v>
      </c>
    </row>
    <row r="43" spans="1:6" s="1" customFormat="1" ht="12.95" customHeight="1" x14ac:dyDescent="0.2">
      <c r="A43" s="10" t="s">
        <v>47</v>
      </c>
      <c r="B43" s="16" t="s">
        <v>18</v>
      </c>
      <c r="C43" s="16"/>
      <c r="D43" s="28">
        <v>0</v>
      </c>
      <c r="F43" s="11">
        <f>'[2]2019'!$J$533</f>
        <v>110405.14</v>
      </c>
    </row>
    <row r="44" spans="1:6" s="1" customFormat="1" ht="12.95" customHeight="1" x14ac:dyDescent="0.2">
      <c r="A44" s="10" t="s">
        <v>48</v>
      </c>
      <c r="B44" s="16" t="s">
        <v>23</v>
      </c>
      <c r="C44" s="16"/>
      <c r="D44" s="28">
        <f>D41+D42-D43</f>
        <v>0</v>
      </c>
      <c r="F44" s="11">
        <f>F41+F42-F43</f>
        <v>14450.12999999999</v>
      </c>
    </row>
    <row r="45" spans="1:6" s="1" customFormat="1" ht="12.95" customHeight="1" x14ac:dyDescent="0.2">
      <c r="A45" s="10" t="s">
        <v>49</v>
      </c>
      <c r="B45" s="16" t="s">
        <v>28</v>
      </c>
      <c r="C45" s="16"/>
      <c r="D45" s="28">
        <f>SUM(D46:D48)</f>
        <v>0</v>
      </c>
      <c r="F45" s="11">
        <f>SUM(F46:F48)</f>
        <v>127434.53869999999</v>
      </c>
    </row>
    <row r="46" spans="1:6" s="1" customFormat="1" ht="12.95" customHeight="1" x14ac:dyDescent="0.2">
      <c r="A46" s="10" t="s">
        <v>50</v>
      </c>
      <c r="B46" s="16"/>
      <c r="C46" s="16" t="s">
        <v>104</v>
      </c>
      <c r="D46" s="28">
        <v>0</v>
      </c>
      <c r="F46" s="11">
        <v>116420.48</v>
      </c>
    </row>
    <row r="47" spans="1:6" s="1" customFormat="1" ht="12.95" customHeight="1" x14ac:dyDescent="0.2">
      <c r="A47" s="10" t="s">
        <v>51</v>
      </c>
      <c r="B47" s="16"/>
      <c r="C47" s="16" t="s">
        <v>78</v>
      </c>
      <c r="D47" s="11">
        <f>D43*1.5%</f>
        <v>0</v>
      </c>
      <c r="F47" s="11">
        <f>F43*1.5%</f>
        <v>1656.0771</v>
      </c>
    </row>
    <row r="48" spans="1:6" s="1" customFormat="1" ht="12.95" customHeight="1" x14ac:dyDescent="0.2">
      <c r="A48" s="10" t="s">
        <v>52</v>
      </c>
      <c r="B48" s="16"/>
      <c r="C48" s="16" t="s">
        <v>40</v>
      </c>
      <c r="D48" s="11">
        <f>D42*8%</f>
        <v>0</v>
      </c>
      <c r="F48" s="11">
        <f>F42*8%</f>
        <v>9357.9815999999992</v>
      </c>
    </row>
    <row r="49" spans="1:6" s="1" customFormat="1" ht="12.95" customHeight="1" x14ac:dyDescent="0.2">
      <c r="A49" s="10" t="s">
        <v>53</v>
      </c>
      <c r="B49" s="16" t="s">
        <v>42</v>
      </c>
      <c r="C49" s="16"/>
      <c r="D49" s="11">
        <f>D43-D45</f>
        <v>0</v>
      </c>
      <c r="F49" s="11">
        <f>F43-F45</f>
        <v>-17029.398699999991</v>
      </c>
    </row>
    <row r="50" spans="1:6" s="1" customFormat="1" ht="12.95" customHeight="1" x14ac:dyDescent="0.2">
      <c r="A50" s="12" t="s">
        <v>54</v>
      </c>
      <c r="B50" s="8" t="s">
        <v>105</v>
      </c>
      <c r="C50" s="8"/>
      <c r="D50" s="9"/>
      <c r="F50" s="9"/>
    </row>
    <row r="51" spans="1:6" s="1" customFormat="1" ht="12.95" customHeight="1" x14ac:dyDescent="0.2">
      <c r="A51" s="10" t="s">
        <v>55</v>
      </c>
      <c r="B51" s="16" t="s">
        <v>8</v>
      </c>
      <c r="C51" s="16"/>
      <c r="D51" s="28">
        <v>0</v>
      </c>
      <c r="F51" s="11">
        <f>'[1]2018'!$D$54</f>
        <v>252.51</v>
      </c>
    </row>
    <row r="52" spans="1:6" s="1" customFormat="1" ht="12.95" customHeight="1" x14ac:dyDescent="0.2">
      <c r="A52" s="10" t="s">
        <v>56</v>
      </c>
      <c r="B52" s="16" t="s">
        <v>13</v>
      </c>
      <c r="C52" s="16"/>
      <c r="D52" s="28">
        <v>0</v>
      </c>
      <c r="F52" s="11">
        <f>'[2]2019'!$F$532</f>
        <v>3997.3199999999997</v>
      </c>
    </row>
    <row r="53" spans="1:6" s="1" customFormat="1" ht="12.95" customHeight="1" x14ac:dyDescent="0.2">
      <c r="A53" s="10" t="s">
        <v>57</v>
      </c>
      <c r="B53" s="16" t="s">
        <v>18</v>
      </c>
      <c r="C53" s="16"/>
      <c r="D53" s="28">
        <v>0</v>
      </c>
      <c r="F53" s="11">
        <f>'[2]2019'!$J$532</f>
        <v>3712.54</v>
      </c>
    </row>
    <row r="54" spans="1:6" s="1" customFormat="1" ht="12.95" customHeight="1" x14ac:dyDescent="0.2">
      <c r="A54" s="10" t="s">
        <v>58</v>
      </c>
      <c r="B54" s="16" t="s">
        <v>23</v>
      </c>
      <c r="C54" s="16"/>
      <c r="D54" s="28">
        <f>D51+D52-D53</f>
        <v>0</v>
      </c>
      <c r="F54" s="11">
        <f>F51+F52-F53</f>
        <v>537.29</v>
      </c>
    </row>
    <row r="55" spans="1:6" s="1" customFormat="1" ht="12.95" customHeight="1" x14ac:dyDescent="0.2">
      <c r="A55" s="10" t="s">
        <v>59</v>
      </c>
      <c r="B55" s="16" t="s">
        <v>28</v>
      </c>
      <c r="C55" s="16"/>
      <c r="D55" s="28">
        <f>SUM(D56:D58)</f>
        <v>0</v>
      </c>
      <c r="F55" s="11">
        <f>SUM(F56:F58)</f>
        <v>8489.0537000000004</v>
      </c>
    </row>
    <row r="56" spans="1:6" s="1" customFormat="1" ht="12.95" customHeight="1" x14ac:dyDescent="0.2">
      <c r="A56" s="10" t="s">
        <v>60</v>
      </c>
      <c r="B56" s="16"/>
      <c r="C56" s="16" t="s">
        <v>104</v>
      </c>
      <c r="D56" s="28">
        <v>0</v>
      </c>
      <c r="F56" s="11">
        <v>8113.58</v>
      </c>
    </row>
    <row r="57" spans="1:6" s="1" customFormat="1" ht="12.95" customHeight="1" x14ac:dyDescent="0.2">
      <c r="A57" s="10" t="s">
        <v>61</v>
      </c>
      <c r="B57" s="16"/>
      <c r="C57" s="16" t="s">
        <v>78</v>
      </c>
      <c r="D57" s="28">
        <f>D53*1.5%</f>
        <v>0</v>
      </c>
      <c r="F57" s="11">
        <f>F53*1.5%</f>
        <v>55.688099999999999</v>
      </c>
    </row>
    <row r="58" spans="1:6" s="1" customFormat="1" ht="12.95" customHeight="1" x14ac:dyDescent="0.2">
      <c r="A58" s="10" t="s">
        <v>79</v>
      </c>
      <c r="B58" s="16"/>
      <c r="C58" s="16" t="s">
        <v>40</v>
      </c>
      <c r="D58" s="28">
        <f>D52*8%</f>
        <v>0</v>
      </c>
      <c r="F58" s="11">
        <f>F52*8%</f>
        <v>319.78559999999999</v>
      </c>
    </row>
    <row r="59" spans="1:6" s="1" customFormat="1" ht="12.95" customHeight="1" x14ac:dyDescent="0.2">
      <c r="A59" s="10" t="s">
        <v>62</v>
      </c>
      <c r="B59" s="16" t="s">
        <v>42</v>
      </c>
      <c r="C59" s="16"/>
      <c r="D59" s="11">
        <f>D53-D55</f>
        <v>0</v>
      </c>
      <c r="F59" s="11">
        <f>F53-F55</f>
        <v>-4776.5137000000004</v>
      </c>
    </row>
    <row r="60" spans="1:6" s="1" customFormat="1" ht="12.95" customHeight="1" x14ac:dyDescent="0.2">
      <c r="A60" s="12" t="s">
        <v>63</v>
      </c>
      <c r="B60" s="8" t="s">
        <v>106</v>
      </c>
      <c r="C60" s="8"/>
      <c r="D60" s="9"/>
      <c r="F60" s="9"/>
    </row>
    <row r="61" spans="1:6" s="1" customFormat="1" ht="12.95" customHeight="1" x14ac:dyDescent="0.2">
      <c r="A61" s="10" t="s">
        <v>70</v>
      </c>
      <c r="B61" s="16" t="s">
        <v>8</v>
      </c>
      <c r="C61" s="16"/>
      <c r="D61" s="28">
        <v>0</v>
      </c>
      <c r="F61" s="11">
        <f>'[1]2018'!$D$64</f>
        <v>183.24</v>
      </c>
    </row>
    <row r="62" spans="1:6" s="1" customFormat="1" ht="12.95" customHeight="1" x14ac:dyDescent="0.2">
      <c r="A62" s="10" t="s">
        <v>71</v>
      </c>
      <c r="B62" s="16" t="s">
        <v>13</v>
      </c>
      <c r="C62" s="16"/>
      <c r="D62" s="28">
        <v>0</v>
      </c>
      <c r="F62" s="11">
        <f>'[2]2019'!$F$531</f>
        <v>2913.12</v>
      </c>
    </row>
    <row r="63" spans="1:6" s="1" customFormat="1" ht="12.95" customHeight="1" x14ac:dyDescent="0.2">
      <c r="A63" s="10" t="s">
        <v>72</v>
      </c>
      <c r="B63" s="16" t="s">
        <v>18</v>
      </c>
      <c r="C63" s="16"/>
      <c r="D63" s="28">
        <v>0</v>
      </c>
      <c r="F63" s="11">
        <f>'[2]2019'!$J$531</f>
        <v>2708.85</v>
      </c>
    </row>
    <row r="64" spans="1:6" s="1" customFormat="1" ht="12.95" customHeight="1" x14ac:dyDescent="0.2">
      <c r="A64" s="10" t="s">
        <v>73</v>
      </c>
      <c r="B64" s="16" t="s">
        <v>23</v>
      </c>
      <c r="C64" s="16"/>
      <c r="D64" s="28">
        <f>D61+D62-D63</f>
        <v>0</v>
      </c>
      <c r="F64" s="11">
        <f>F61+F62-F63</f>
        <v>387.50999999999976</v>
      </c>
    </row>
    <row r="65" spans="1:8" s="1" customFormat="1" ht="12.95" customHeight="1" x14ac:dyDescent="0.2">
      <c r="A65" s="10" t="s">
        <v>74</v>
      </c>
      <c r="B65" s="16" t="s">
        <v>28</v>
      </c>
      <c r="C65" s="16"/>
      <c r="D65" s="28">
        <f>SUM(D66:D68)</f>
        <v>0</v>
      </c>
      <c r="F65" s="11">
        <f>SUM(F66:F68)</f>
        <v>3201.20235</v>
      </c>
    </row>
    <row r="66" spans="1:8" s="1" customFormat="1" ht="12.95" customHeight="1" x14ac:dyDescent="0.2">
      <c r="A66" s="10" t="s">
        <v>75</v>
      </c>
      <c r="B66" s="16"/>
      <c r="C66" s="16" t="s">
        <v>104</v>
      </c>
      <c r="D66" s="28">
        <v>0</v>
      </c>
      <c r="F66" s="11">
        <v>2927.52</v>
      </c>
    </row>
    <row r="67" spans="1:8" s="1" customFormat="1" ht="12.95" customHeight="1" x14ac:dyDescent="0.2">
      <c r="A67" s="10" t="s">
        <v>76</v>
      </c>
      <c r="B67" s="16"/>
      <c r="C67" s="16" t="s">
        <v>78</v>
      </c>
      <c r="D67" s="28">
        <f>D63*1.5%</f>
        <v>0</v>
      </c>
      <c r="F67" s="11">
        <f>F63*1.5%</f>
        <v>40.632749999999994</v>
      </c>
    </row>
    <row r="68" spans="1:8" s="1" customFormat="1" ht="12.95" customHeight="1" x14ac:dyDescent="0.2">
      <c r="A68" s="10" t="s">
        <v>89</v>
      </c>
      <c r="B68" s="16"/>
      <c r="C68" s="16" t="s">
        <v>40</v>
      </c>
      <c r="D68" s="11">
        <f>D62*8%</f>
        <v>0</v>
      </c>
      <c r="F68" s="11">
        <f>F62*8%</f>
        <v>233.0496</v>
      </c>
    </row>
    <row r="69" spans="1:8" s="1" customFormat="1" ht="12.95" customHeight="1" x14ac:dyDescent="0.2">
      <c r="A69" s="10" t="s">
        <v>91</v>
      </c>
      <c r="B69" s="16" t="s">
        <v>42</v>
      </c>
      <c r="C69" s="16"/>
      <c r="D69" s="11">
        <f>D63-D65</f>
        <v>0</v>
      </c>
      <c r="F69" s="11">
        <f>F63-F65</f>
        <v>-492.35235000000011</v>
      </c>
    </row>
    <row r="70" spans="1:8" s="1" customFormat="1" ht="12.95" customHeight="1" x14ac:dyDescent="0.2">
      <c r="A70" s="12" t="s">
        <v>92</v>
      </c>
      <c r="B70" s="79" t="s">
        <v>180</v>
      </c>
      <c r="C70" s="80"/>
      <c r="D70" s="9"/>
      <c r="F70" s="9"/>
    </row>
    <row r="71" spans="1:8" s="1" customFormat="1" ht="12.95" customHeight="1" x14ac:dyDescent="0.2">
      <c r="A71" s="10" t="s">
        <v>93</v>
      </c>
      <c r="B71" s="16" t="s">
        <v>8</v>
      </c>
      <c r="C71" s="16"/>
      <c r="D71" s="28">
        <v>0</v>
      </c>
      <c r="F71" s="11">
        <f>'[1]2018'!$D$64</f>
        <v>183.24</v>
      </c>
    </row>
    <row r="72" spans="1:8" s="1" customFormat="1" ht="12.95" customHeight="1" x14ac:dyDescent="0.2">
      <c r="A72" s="10" t="s">
        <v>94</v>
      </c>
      <c r="B72" s="16" t="s">
        <v>13</v>
      </c>
      <c r="C72" s="16"/>
      <c r="D72" s="28">
        <v>0</v>
      </c>
      <c r="F72" s="11">
        <f>'[2]2019'!$F$531</f>
        <v>2913.12</v>
      </c>
    </row>
    <row r="73" spans="1:8" s="1" customFormat="1" ht="12.95" customHeight="1" x14ac:dyDescent="0.2">
      <c r="A73" s="10" t="s">
        <v>95</v>
      </c>
      <c r="B73" s="16" t="s">
        <v>18</v>
      </c>
      <c r="C73" s="16"/>
      <c r="D73" s="28">
        <v>0</v>
      </c>
      <c r="F73" s="11">
        <f>'[2]2019'!$J$531</f>
        <v>2708.85</v>
      </c>
    </row>
    <row r="74" spans="1:8" s="1" customFormat="1" ht="12.95" customHeight="1" x14ac:dyDescent="0.2">
      <c r="A74" s="10" t="s">
        <v>96</v>
      </c>
      <c r="B74" s="16" t="s">
        <v>23</v>
      </c>
      <c r="C74" s="16"/>
      <c r="D74" s="11">
        <f>D71+D72-D73</f>
        <v>0</v>
      </c>
      <c r="F74" s="11">
        <f>F71+F72-F73</f>
        <v>387.50999999999976</v>
      </c>
      <c r="H74" s="3"/>
    </row>
    <row r="75" spans="1:8" s="1" customFormat="1" ht="12.95" customHeight="1" x14ac:dyDescent="0.2">
      <c r="A75" s="10" t="s">
        <v>97</v>
      </c>
      <c r="B75" s="16" t="s">
        <v>28</v>
      </c>
      <c r="C75" s="16"/>
      <c r="D75" s="11">
        <f>SUM(D76:D78)</f>
        <v>0</v>
      </c>
      <c r="F75" s="11">
        <f>SUM(F76:F78)</f>
        <v>3201.20235</v>
      </c>
    </row>
    <row r="76" spans="1:8" s="1" customFormat="1" ht="12.95" customHeight="1" x14ac:dyDescent="0.2">
      <c r="A76" s="10" t="s">
        <v>98</v>
      </c>
      <c r="B76" s="16"/>
      <c r="C76" s="16" t="s">
        <v>104</v>
      </c>
      <c r="D76" s="28"/>
      <c r="F76" s="11">
        <v>2927.52</v>
      </c>
      <c r="H76" s="3"/>
    </row>
    <row r="77" spans="1:8" s="1" customFormat="1" ht="12.95" customHeight="1" x14ac:dyDescent="0.2">
      <c r="A77" s="10" t="s">
        <v>99</v>
      </c>
      <c r="B77" s="16"/>
      <c r="C77" s="16" t="s">
        <v>78</v>
      </c>
      <c r="D77" s="11">
        <f>D73*1.5%</f>
        <v>0</v>
      </c>
      <c r="F77" s="11">
        <f>F73*1.5%</f>
        <v>40.632749999999994</v>
      </c>
    </row>
    <row r="78" spans="1:8" s="1" customFormat="1" ht="12.95" customHeight="1" x14ac:dyDescent="0.2">
      <c r="A78" s="10" t="s">
        <v>100</v>
      </c>
      <c r="B78" s="16"/>
      <c r="C78" s="16" t="s">
        <v>40</v>
      </c>
      <c r="D78" s="11">
        <f>D72*8%</f>
        <v>0</v>
      </c>
      <c r="F78" s="11">
        <f>F72*8%</f>
        <v>233.0496</v>
      </c>
    </row>
    <row r="79" spans="1:8" s="1" customFormat="1" ht="12.95" customHeight="1" x14ac:dyDescent="0.2">
      <c r="A79" s="10" t="s">
        <v>170</v>
      </c>
      <c r="B79" s="16" t="s">
        <v>42</v>
      </c>
      <c r="C79" s="16"/>
      <c r="D79" s="11">
        <f>D72-D73+D75</f>
        <v>0</v>
      </c>
      <c r="F79" s="11">
        <f>F73-F75</f>
        <v>-492.35235000000011</v>
      </c>
    </row>
    <row r="80" spans="1:8" s="1" customFormat="1" ht="12.95" customHeight="1" x14ac:dyDescent="0.2">
      <c r="A80" s="12" t="s">
        <v>171</v>
      </c>
      <c r="B80" s="8" t="s">
        <v>64</v>
      </c>
      <c r="C80" s="8"/>
      <c r="D80" s="9"/>
      <c r="F80" s="9"/>
    </row>
    <row r="81" spans="1:6" s="1" customFormat="1" ht="12.95" customHeight="1" x14ac:dyDescent="0.2">
      <c r="A81" s="10" t="s">
        <v>172</v>
      </c>
      <c r="B81" s="13" t="s">
        <v>87</v>
      </c>
      <c r="C81" s="13"/>
      <c r="D81" s="28">
        <v>0</v>
      </c>
      <c r="F81" s="23">
        <f>'[1]2018'!$D$78</f>
        <v>-362904.89184999996</v>
      </c>
    </row>
    <row r="82" spans="1:6" s="1" customFormat="1" ht="12.95" customHeight="1" x14ac:dyDescent="0.2">
      <c r="A82" s="10" t="s">
        <v>173</v>
      </c>
      <c r="B82" s="16" t="s">
        <v>65</v>
      </c>
      <c r="C82" s="16"/>
      <c r="D82" s="11">
        <f>D9+D41+D51+D61+D71</f>
        <v>0</v>
      </c>
      <c r="F82" s="11">
        <f>F9+F41+F51+F61</f>
        <v>183294.78</v>
      </c>
    </row>
    <row r="83" spans="1:6" s="1" customFormat="1" ht="12.95" customHeight="1" x14ac:dyDescent="0.2">
      <c r="A83" s="10" t="s">
        <v>174</v>
      </c>
      <c r="B83" s="16" t="s">
        <v>66</v>
      </c>
      <c r="C83" s="16"/>
      <c r="D83" s="11">
        <f>D12+D42+D52+D62+D72</f>
        <v>0</v>
      </c>
      <c r="F83" s="11">
        <f>F12+F42+F52+F62</f>
        <v>2887502.5</v>
      </c>
    </row>
    <row r="84" spans="1:6" s="1" customFormat="1" ht="12.95" customHeight="1" x14ac:dyDescent="0.2">
      <c r="A84" s="10" t="s">
        <v>175</v>
      </c>
      <c r="B84" s="16" t="s">
        <v>67</v>
      </c>
      <c r="C84" s="16"/>
      <c r="D84" s="11">
        <f>D15+D43+D53+D63+D73</f>
        <v>0</v>
      </c>
      <c r="F84" s="11">
        <f>F15+F43+F53+F63</f>
        <v>2739480.89</v>
      </c>
    </row>
    <row r="85" spans="1:6" s="1" customFormat="1" ht="12.95" customHeight="1" x14ac:dyDescent="0.2">
      <c r="A85" s="10" t="s">
        <v>176</v>
      </c>
      <c r="B85" s="16" t="s">
        <v>68</v>
      </c>
      <c r="C85" s="16"/>
      <c r="D85" s="11">
        <f>D82+D83-D84</f>
        <v>0</v>
      </c>
      <c r="F85" s="11">
        <f>F82+F83-F84</f>
        <v>331316.38999999966</v>
      </c>
    </row>
    <row r="86" spans="1:6" s="1" customFormat="1" ht="12.95" customHeight="1" x14ac:dyDescent="0.2">
      <c r="A86" s="10" t="s">
        <v>177</v>
      </c>
      <c r="B86" s="16" t="s">
        <v>28</v>
      </c>
      <c r="C86" s="16"/>
      <c r="D86" s="11">
        <f>D21+D45+D55+D65+D75</f>
        <v>335882.73</v>
      </c>
      <c r="F86" s="11">
        <f>F21+F45+F55+F65</f>
        <v>2534440.5033500004</v>
      </c>
    </row>
    <row r="87" spans="1:6" s="1" customFormat="1" ht="12.95" customHeight="1" x14ac:dyDescent="0.2">
      <c r="A87" s="10" t="s">
        <v>178</v>
      </c>
      <c r="B87" s="16" t="s">
        <v>69</v>
      </c>
      <c r="C87" s="16"/>
      <c r="D87" s="11">
        <f>D84-D86</f>
        <v>-335882.73</v>
      </c>
      <c r="F87" s="11">
        <f>F84-F86</f>
        <v>205040.38664999977</v>
      </c>
    </row>
    <row r="88" spans="1:6" s="1" customFormat="1" ht="12.95" customHeight="1" x14ac:dyDescent="0.2">
      <c r="A88" s="10" t="s">
        <v>179</v>
      </c>
      <c r="B88" s="16" t="s">
        <v>88</v>
      </c>
      <c r="C88" s="16"/>
      <c r="D88" s="11">
        <f>D81+D84-D86</f>
        <v>-335882.73</v>
      </c>
      <c r="F88" s="11">
        <f>F81+F84-F86</f>
        <v>-157864.50520000001</v>
      </c>
    </row>
    <row r="89" spans="1:6" s="1" customFormat="1" ht="12.95" customHeight="1" x14ac:dyDescent="0.2">
      <c r="A89" s="5" t="s">
        <v>109</v>
      </c>
      <c r="D89" s="4"/>
      <c r="F89" s="4"/>
    </row>
    <row r="90" spans="1:6" s="1" customFormat="1" ht="12.95" customHeight="1" x14ac:dyDescent="0.2">
      <c r="A90" s="5" t="s">
        <v>110</v>
      </c>
      <c r="D90" s="4"/>
      <c r="F90" s="4"/>
    </row>
    <row r="91" spans="1:6" s="1" customFormat="1" ht="12.95" customHeight="1" x14ac:dyDescent="0.2">
      <c r="A91" s="5" t="s">
        <v>125</v>
      </c>
      <c r="D91" s="4"/>
      <c r="F91" s="4"/>
    </row>
    <row r="92" spans="1:6" s="1" customFormat="1" ht="12.95" customHeight="1" x14ac:dyDescent="0.2">
      <c r="A92" s="5"/>
      <c r="D92" s="4"/>
      <c r="F92" s="4"/>
    </row>
    <row r="93" spans="1:6" s="1" customFormat="1" ht="12.95" customHeight="1" x14ac:dyDescent="0.2">
      <c r="A93" s="5"/>
      <c r="D93" s="4"/>
      <c r="F93" s="4"/>
    </row>
    <row r="94" spans="1:6" s="1" customFormat="1" ht="12.95" customHeight="1" x14ac:dyDescent="0.2">
      <c r="A94" s="5"/>
      <c r="D94" s="4"/>
      <c r="F94" s="4"/>
    </row>
    <row r="95" spans="1:6" s="1" customFormat="1" ht="12.95" customHeight="1" x14ac:dyDescent="0.2">
      <c r="A95" s="5"/>
      <c r="D95" s="4"/>
      <c r="F95" s="4"/>
    </row>
    <row r="96" spans="1:6" s="1" customFormat="1" ht="12.95" customHeight="1" x14ac:dyDescent="0.2">
      <c r="A96" s="5"/>
      <c r="D96" s="4"/>
      <c r="F96" s="4"/>
    </row>
    <row r="97" spans="1:6" s="1" customFormat="1" ht="12.95" customHeight="1" x14ac:dyDescent="0.2">
      <c r="A97" s="5"/>
      <c r="D97" s="4"/>
      <c r="F97" s="4"/>
    </row>
    <row r="98" spans="1:6" s="1" customFormat="1" ht="12.95" customHeight="1" x14ac:dyDescent="0.2">
      <c r="A98" s="5"/>
      <c r="D98" s="4"/>
      <c r="F98" s="4"/>
    </row>
    <row r="99" spans="1:6" s="1" customFormat="1" ht="12.95" customHeight="1" x14ac:dyDescent="0.2">
      <c r="A99" s="5"/>
      <c r="D99" s="4"/>
      <c r="F99" s="4"/>
    </row>
    <row r="100" spans="1:6" s="1" customFormat="1" ht="12.95" customHeight="1" x14ac:dyDescent="0.2">
      <c r="A100" s="5"/>
      <c r="D100" s="4"/>
      <c r="F100" s="4"/>
    </row>
    <row r="101" spans="1:6" s="1" customFormat="1" ht="12.95" customHeight="1" x14ac:dyDescent="0.2">
      <c r="A101" s="5"/>
      <c r="D101" s="4"/>
      <c r="F101" s="4"/>
    </row>
    <row r="102" spans="1:6" s="1" customFormat="1" ht="12.95" customHeight="1" x14ac:dyDescent="0.2">
      <c r="A102" s="5"/>
      <c r="D102" s="4"/>
      <c r="F102" s="4"/>
    </row>
    <row r="103" spans="1:6" s="1" customFormat="1" ht="12.95" customHeight="1" x14ac:dyDescent="0.2">
      <c r="A103" s="5"/>
      <c r="D103" s="4"/>
      <c r="F103" s="4"/>
    </row>
    <row r="104" spans="1:6" s="1" customFormat="1" ht="12.95" customHeight="1" x14ac:dyDescent="0.2">
      <c r="A104" s="5"/>
      <c r="D104" s="4"/>
      <c r="F104" s="4"/>
    </row>
    <row r="105" spans="1:6" s="1" customFormat="1" ht="12.95" customHeight="1" x14ac:dyDescent="0.2">
      <c r="A105" s="5"/>
      <c r="D105" s="4"/>
      <c r="F105" s="4"/>
    </row>
    <row r="106" spans="1:6" s="1" customFormat="1" ht="12.95" customHeight="1" x14ac:dyDescent="0.2">
      <c r="A106" s="5"/>
      <c r="D106" s="4"/>
      <c r="F106" s="4"/>
    </row>
    <row r="107" spans="1:6" s="1" customFormat="1" ht="12.95" customHeight="1" x14ac:dyDescent="0.2">
      <c r="A107" s="5"/>
      <c r="D107" s="4"/>
      <c r="F107" s="4"/>
    </row>
    <row r="108" spans="1:6" s="1" customFormat="1" ht="12.95" customHeight="1" x14ac:dyDescent="0.2">
      <c r="A108" s="5"/>
      <c r="D108" s="4"/>
      <c r="F108" s="4"/>
    </row>
    <row r="109" spans="1:6" s="1" customFormat="1" ht="12.95" customHeight="1" x14ac:dyDescent="0.2">
      <c r="A109" s="5"/>
      <c r="D109" s="4"/>
      <c r="F109" s="4"/>
    </row>
    <row r="110" spans="1:6" s="1" customFormat="1" ht="12.95" customHeight="1" x14ac:dyDescent="0.2">
      <c r="A110" s="5"/>
      <c r="D110" s="4"/>
      <c r="F110" s="4"/>
    </row>
    <row r="111" spans="1:6" s="1" customFormat="1" ht="12.95" customHeight="1" x14ac:dyDescent="0.2">
      <c r="A111" s="5"/>
      <c r="D111" s="4"/>
      <c r="F111" s="4"/>
    </row>
    <row r="112" spans="1:6" s="1" customFormat="1" ht="12.95" customHeight="1" x14ac:dyDescent="0.2">
      <c r="A112" s="5"/>
      <c r="D112" s="4"/>
      <c r="F112" s="4"/>
    </row>
    <row r="113" spans="1:6" s="1" customFormat="1" ht="12.95" customHeight="1" x14ac:dyDescent="0.2">
      <c r="A113" s="5"/>
      <c r="D113" s="4"/>
      <c r="F113" s="4"/>
    </row>
    <row r="114" spans="1:6" s="1" customFormat="1" ht="12.95" customHeight="1" x14ac:dyDescent="0.2">
      <c r="A114" s="5"/>
      <c r="D114" s="4"/>
      <c r="F114" s="4"/>
    </row>
    <row r="115" spans="1:6" s="1" customFormat="1" ht="12.95" customHeight="1" x14ac:dyDescent="0.2">
      <c r="A115" s="5"/>
      <c r="D115" s="4"/>
      <c r="F115" s="4"/>
    </row>
    <row r="116" spans="1:6" s="1" customFormat="1" ht="12.95" customHeight="1" x14ac:dyDescent="0.2">
      <c r="A116" s="5"/>
      <c r="D116" s="4"/>
      <c r="F116" s="4"/>
    </row>
    <row r="117" spans="1:6" s="1" customFormat="1" ht="12.95" customHeight="1" x14ac:dyDescent="0.2">
      <c r="A117" s="5"/>
      <c r="D117" s="4"/>
      <c r="F117" s="4"/>
    </row>
    <row r="118" spans="1:6" s="1" customFormat="1" ht="12.95" customHeight="1" x14ac:dyDescent="0.2">
      <c r="A118" s="5"/>
      <c r="D118" s="4"/>
      <c r="F118" s="4"/>
    </row>
    <row r="119" spans="1:6" s="1" customFormat="1" ht="12.95" customHeight="1" x14ac:dyDescent="0.2">
      <c r="A119" s="5"/>
      <c r="D119" s="4"/>
      <c r="F119" s="4"/>
    </row>
    <row r="120" spans="1:6" s="1" customFormat="1" ht="12.95" customHeight="1" x14ac:dyDescent="0.2">
      <c r="A120" s="5"/>
      <c r="D120" s="4"/>
      <c r="F120" s="4"/>
    </row>
    <row r="121" spans="1:6" s="1" customFormat="1" ht="12.95" customHeight="1" x14ac:dyDescent="0.2">
      <c r="A121" s="5"/>
      <c r="D121" s="4"/>
      <c r="F121" s="4"/>
    </row>
    <row r="122" spans="1:6" s="1" customFormat="1" ht="12.95" customHeight="1" x14ac:dyDescent="0.2">
      <c r="A122" s="5"/>
      <c r="D122" s="4"/>
      <c r="F122" s="4"/>
    </row>
    <row r="123" spans="1:6" s="1" customFormat="1" ht="12.95" customHeight="1" x14ac:dyDescent="0.2">
      <c r="A123" s="5"/>
      <c r="D123" s="4"/>
      <c r="F123" s="4"/>
    </row>
    <row r="124" spans="1:6" s="1" customFormat="1" ht="12.95" customHeight="1" x14ac:dyDescent="0.2">
      <c r="A124" s="5"/>
      <c r="D124" s="4"/>
      <c r="F124" s="4"/>
    </row>
    <row r="125" spans="1:6" s="1" customFormat="1" ht="12.95" customHeight="1" x14ac:dyDescent="0.2">
      <c r="A125" s="5"/>
      <c r="D125" s="4"/>
      <c r="F125" s="4"/>
    </row>
    <row r="126" spans="1:6" s="1" customFormat="1" ht="12.95" customHeight="1" x14ac:dyDescent="0.2">
      <c r="A126" s="5"/>
      <c r="D126" s="4"/>
      <c r="F126" s="4"/>
    </row>
    <row r="127" spans="1:6" s="1" customFormat="1" ht="12.95" customHeight="1" x14ac:dyDescent="0.2">
      <c r="A127" s="5"/>
      <c r="D127" s="4"/>
      <c r="F127" s="4"/>
    </row>
    <row r="128" spans="1:6" s="1" customFormat="1" ht="12.95" customHeight="1" x14ac:dyDescent="0.2">
      <c r="A128" s="5"/>
      <c r="D128" s="4"/>
      <c r="F128" s="4"/>
    </row>
    <row r="129" spans="1:6" s="1" customFormat="1" ht="12.95" customHeight="1" x14ac:dyDescent="0.2">
      <c r="A129" s="5"/>
      <c r="D129" s="4"/>
      <c r="F129" s="4"/>
    </row>
    <row r="130" spans="1:6" s="1" customFormat="1" ht="12.95" customHeight="1" x14ac:dyDescent="0.2">
      <c r="A130" s="5"/>
      <c r="D130" s="4"/>
      <c r="F130" s="4"/>
    </row>
    <row r="131" spans="1:6" s="1" customFormat="1" ht="12.95" customHeight="1" x14ac:dyDescent="0.2">
      <c r="A131" s="5"/>
      <c r="D131" s="4"/>
      <c r="F131" s="4"/>
    </row>
    <row r="132" spans="1:6" s="1" customFormat="1" ht="12.95" customHeight="1" x14ac:dyDescent="0.2">
      <c r="A132" s="5"/>
      <c r="D132" s="4"/>
      <c r="F132" s="4"/>
    </row>
    <row r="133" spans="1:6" s="1" customFormat="1" ht="12.95" customHeight="1" x14ac:dyDescent="0.2">
      <c r="A133" s="5"/>
      <c r="D133" s="4"/>
      <c r="F133" s="4"/>
    </row>
    <row r="134" spans="1:6" s="1" customFormat="1" ht="12.95" customHeight="1" x14ac:dyDescent="0.2">
      <c r="A134" s="5"/>
      <c r="D134" s="4"/>
      <c r="F134" s="4"/>
    </row>
    <row r="135" spans="1:6" s="1" customFormat="1" ht="12.95" customHeight="1" x14ac:dyDescent="0.2">
      <c r="A135" s="5"/>
      <c r="D135" s="4"/>
      <c r="F135" s="4"/>
    </row>
    <row r="136" spans="1:6" s="1" customFormat="1" ht="12.95" customHeight="1" x14ac:dyDescent="0.2">
      <c r="A136" s="5"/>
      <c r="D136" s="4"/>
      <c r="F136" s="4"/>
    </row>
    <row r="137" spans="1:6" s="1" customFormat="1" ht="12.95" customHeight="1" x14ac:dyDescent="0.2">
      <c r="A137" s="5"/>
      <c r="D137" s="4"/>
      <c r="F137" s="4"/>
    </row>
    <row r="138" spans="1:6" s="1" customFormat="1" ht="12.95" customHeight="1" x14ac:dyDescent="0.2">
      <c r="A138" s="5"/>
      <c r="D138" s="4"/>
      <c r="F138" s="4"/>
    </row>
    <row r="139" spans="1:6" s="1" customFormat="1" ht="12.95" customHeight="1" x14ac:dyDescent="0.2">
      <c r="A139" s="5"/>
      <c r="D139" s="4"/>
      <c r="F139" s="4"/>
    </row>
    <row r="140" spans="1:6" s="1" customFormat="1" ht="12.95" customHeight="1" x14ac:dyDescent="0.2">
      <c r="A140" s="5"/>
      <c r="D140" s="4"/>
      <c r="F140" s="4"/>
    </row>
    <row r="141" spans="1:6" s="1" customFormat="1" ht="12.95" customHeight="1" x14ac:dyDescent="0.2">
      <c r="A141" s="5"/>
      <c r="D141" s="4"/>
      <c r="F141" s="4"/>
    </row>
    <row r="142" spans="1:6" s="1" customFormat="1" ht="12.95" customHeight="1" x14ac:dyDescent="0.2">
      <c r="A142" s="5"/>
      <c r="D142" s="4"/>
      <c r="F142" s="4"/>
    </row>
    <row r="143" spans="1:6" s="1" customFormat="1" ht="12.95" customHeight="1" x14ac:dyDescent="0.2">
      <c r="A143" s="5"/>
      <c r="D143" s="4"/>
      <c r="F143" s="4"/>
    </row>
    <row r="144" spans="1:6" s="1" customFormat="1" ht="12.95" customHeight="1" x14ac:dyDescent="0.2">
      <c r="A144" s="5"/>
      <c r="D144" s="4"/>
      <c r="F144" s="4"/>
    </row>
    <row r="145" spans="1:6" s="1" customFormat="1" ht="12.95" customHeight="1" x14ac:dyDescent="0.2">
      <c r="A145" s="5"/>
      <c r="D145" s="4"/>
      <c r="F145" s="4"/>
    </row>
    <row r="146" spans="1:6" s="1" customFormat="1" ht="12.95" customHeight="1" x14ac:dyDescent="0.2">
      <c r="A146" s="5"/>
      <c r="D146" s="4"/>
      <c r="F146" s="4"/>
    </row>
    <row r="147" spans="1:6" s="1" customFormat="1" ht="12.95" customHeight="1" x14ac:dyDescent="0.2">
      <c r="A147" s="5"/>
      <c r="D147" s="4"/>
      <c r="F147" s="4"/>
    </row>
    <row r="148" spans="1:6" s="1" customFormat="1" ht="12.95" customHeight="1" x14ac:dyDescent="0.2">
      <c r="A148" s="5"/>
      <c r="D148" s="4"/>
      <c r="F148" s="4"/>
    </row>
    <row r="149" spans="1:6" s="1" customFormat="1" ht="12.95" customHeight="1" x14ac:dyDescent="0.2">
      <c r="A149" s="5"/>
      <c r="D149" s="4"/>
      <c r="F149" s="4"/>
    </row>
    <row r="150" spans="1:6" s="1" customFormat="1" ht="12.95" customHeight="1" x14ac:dyDescent="0.2">
      <c r="A150" s="5"/>
      <c r="D150" s="4"/>
      <c r="F150" s="4"/>
    </row>
    <row r="151" spans="1:6" s="1" customFormat="1" ht="12.95" customHeight="1" x14ac:dyDescent="0.2">
      <c r="A151" s="5"/>
      <c r="D151" s="4"/>
      <c r="F151" s="4"/>
    </row>
    <row r="152" spans="1:6" s="1" customFormat="1" ht="12.95" customHeight="1" x14ac:dyDescent="0.2">
      <c r="A152" s="5"/>
      <c r="D152" s="4"/>
      <c r="F152" s="4"/>
    </row>
    <row r="153" spans="1:6" s="1" customFormat="1" ht="12.95" customHeight="1" x14ac:dyDescent="0.2">
      <c r="A153" s="5"/>
      <c r="D153" s="4"/>
      <c r="F153" s="4"/>
    </row>
    <row r="154" spans="1:6" s="1" customFormat="1" ht="12.95" customHeight="1" x14ac:dyDescent="0.2">
      <c r="A154" s="5"/>
      <c r="D154" s="4"/>
      <c r="F154" s="4"/>
    </row>
    <row r="155" spans="1:6" s="1" customFormat="1" ht="12.95" customHeight="1" x14ac:dyDescent="0.2">
      <c r="A155" s="5"/>
      <c r="D155" s="4"/>
      <c r="F155" s="4"/>
    </row>
    <row r="156" spans="1:6" s="1" customFormat="1" ht="12.95" customHeight="1" x14ac:dyDescent="0.2">
      <c r="A156" s="5"/>
      <c r="D156" s="4"/>
      <c r="F156" s="4"/>
    </row>
    <row r="157" spans="1:6" s="1" customFormat="1" ht="12.95" customHeight="1" x14ac:dyDescent="0.2">
      <c r="A157" s="5"/>
      <c r="D157" s="4"/>
      <c r="F157" s="4"/>
    </row>
    <row r="158" spans="1:6" s="1" customFormat="1" ht="12.95" customHeight="1" x14ac:dyDescent="0.2">
      <c r="A158" s="5"/>
      <c r="D158" s="4"/>
      <c r="F158" s="4"/>
    </row>
    <row r="159" spans="1:6" s="1" customFormat="1" ht="12.95" customHeight="1" x14ac:dyDescent="0.2">
      <c r="A159" s="5"/>
      <c r="D159" s="4"/>
      <c r="F159" s="4"/>
    </row>
    <row r="160" spans="1:6" s="1" customFormat="1" ht="12.95" customHeight="1" x14ac:dyDescent="0.2">
      <c r="A160" s="5"/>
      <c r="D160" s="4"/>
      <c r="F160" s="4"/>
    </row>
    <row r="161" spans="1:6" s="1" customFormat="1" ht="12.95" customHeight="1" x14ac:dyDescent="0.2">
      <c r="A161" s="5"/>
      <c r="D161" s="4"/>
      <c r="F161" s="4"/>
    </row>
    <row r="162" spans="1:6" s="1" customFormat="1" ht="12.95" customHeight="1" x14ac:dyDescent="0.2">
      <c r="A162" s="5"/>
      <c r="D162" s="4"/>
      <c r="F162" s="4"/>
    </row>
    <row r="163" spans="1:6" s="1" customFormat="1" ht="12.95" customHeight="1" x14ac:dyDescent="0.2">
      <c r="A163" s="5"/>
      <c r="D163" s="4"/>
      <c r="F163" s="4"/>
    </row>
    <row r="164" spans="1:6" s="1" customFormat="1" ht="12.95" customHeight="1" x14ac:dyDescent="0.2">
      <c r="A164" s="5"/>
      <c r="D164" s="4"/>
      <c r="F164" s="4"/>
    </row>
    <row r="165" spans="1:6" s="1" customFormat="1" ht="12.95" customHeight="1" x14ac:dyDescent="0.2">
      <c r="A165" s="5"/>
      <c r="D165" s="4"/>
      <c r="F165" s="4"/>
    </row>
    <row r="166" spans="1:6" s="1" customFormat="1" ht="12.95" customHeight="1" x14ac:dyDescent="0.2">
      <c r="A166" s="5"/>
      <c r="D166" s="4"/>
      <c r="F166" s="4"/>
    </row>
    <row r="167" spans="1:6" s="1" customFormat="1" ht="12.95" customHeight="1" x14ac:dyDescent="0.2">
      <c r="A167" s="5"/>
      <c r="D167" s="4"/>
      <c r="F167" s="4"/>
    </row>
    <row r="168" spans="1:6" s="1" customFormat="1" ht="12.95" customHeight="1" x14ac:dyDescent="0.2">
      <c r="A168" s="5"/>
      <c r="D168" s="4"/>
      <c r="F168" s="4"/>
    </row>
    <row r="169" spans="1:6" s="1" customFormat="1" ht="12.95" customHeight="1" x14ac:dyDescent="0.2">
      <c r="A169" s="5"/>
      <c r="D169" s="4"/>
      <c r="F169" s="4"/>
    </row>
    <row r="170" spans="1:6" s="1" customFormat="1" ht="12.95" customHeight="1" x14ac:dyDescent="0.2">
      <c r="A170" s="5"/>
      <c r="D170" s="4"/>
      <c r="F170" s="4"/>
    </row>
    <row r="171" spans="1:6" s="1" customFormat="1" ht="12.95" customHeight="1" x14ac:dyDescent="0.2">
      <c r="A171" s="5"/>
      <c r="D171" s="4"/>
      <c r="F171" s="4"/>
    </row>
    <row r="172" spans="1:6" s="1" customFormat="1" ht="12.95" customHeight="1" x14ac:dyDescent="0.2">
      <c r="A172" s="5"/>
      <c r="D172" s="4"/>
      <c r="F172" s="4"/>
    </row>
    <row r="173" spans="1:6" s="1" customFormat="1" ht="12.95" customHeight="1" x14ac:dyDescent="0.2">
      <c r="A173" s="5"/>
      <c r="D173" s="4"/>
      <c r="F173" s="4"/>
    </row>
    <row r="174" spans="1:6" s="1" customFormat="1" ht="12.95" customHeight="1" x14ac:dyDescent="0.2">
      <c r="A174" s="5"/>
      <c r="D174" s="4"/>
      <c r="F174" s="4"/>
    </row>
    <row r="175" spans="1:6" s="1" customFormat="1" ht="12.95" customHeight="1" x14ac:dyDescent="0.2">
      <c r="A175" s="5"/>
      <c r="D175" s="4"/>
      <c r="F175" s="4"/>
    </row>
    <row r="176" spans="1:6" s="1" customFormat="1" ht="12.95" customHeight="1" x14ac:dyDescent="0.2">
      <c r="A176" s="5"/>
      <c r="D176" s="4"/>
      <c r="F176" s="4"/>
    </row>
    <row r="177" spans="1:6" s="1" customFormat="1" ht="12.95" customHeight="1" x14ac:dyDescent="0.2">
      <c r="A177" s="5"/>
      <c r="D177" s="4"/>
      <c r="F177" s="4"/>
    </row>
    <row r="178" spans="1:6" s="1" customFormat="1" ht="12.95" customHeight="1" x14ac:dyDescent="0.2">
      <c r="A178" s="5"/>
      <c r="D178" s="4"/>
      <c r="F178" s="4"/>
    </row>
    <row r="179" spans="1:6" s="1" customFormat="1" ht="12.95" customHeight="1" x14ac:dyDescent="0.2">
      <c r="A179" s="5"/>
      <c r="D179" s="4"/>
      <c r="F179" s="4"/>
    </row>
    <row r="180" spans="1:6" s="1" customFormat="1" ht="12.95" customHeight="1" x14ac:dyDescent="0.2">
      <c r="A180" s="5"/>
      <c r="D180" s="4"/>
      <c r="F180" s="4"/>
    </row>
    <row r="181" spans="1:6" s="1" customFormat="1" ht="12.95" customHeight="1" x14ac:dyDescent="0.2">
      <c r="A181" s="5"/>
      <c r="D181" s="4"/>
      <c r="F181" s="4"/>
    </row>
    <row r="182" spans="1:6" s="1" customFormat="1" ht="12.95" customHeight="1" x14ac:dyDescent="0.2">
      <c r="A182" s="5"/>
      <c r="D182" s="4"/>
      <c r="F182" s="4"/>
    </row>
    <row r="183" spans="1:6" s="1" customFormat="1" ht="12.95" customHeight="1" x14ac:dyDescent="0.2">
      <c r="A183" s="5"/>
      <c r="D183" s="4"/>
      <c r="F183" s="4"/>
    </row>
    <row r="184" spans="1:6" s="1" customFormat="1" ht="12.95" customHeight="1" x14ac:dyDescent="0.2">
      <c r="A184" s="5"/>
      <c r="D184" s="4"/>
      <c r="F184" s="4"/>
    </row>
    <row r="185" spans="1:6" s="1" customFormat="1" ht="12.95" customHeight="1" x14ac:dyDescent="0.2">
      <c r="A185" s="5"/>
      <c r="D185" s="4"/>
      <c r="F185" s="4"/>
    </row>
    <row r="186" spans="1:6" s="1" customFormat="1" ht="12.95" customHeight="1" x14ac:dyDescent="0.2">
      <c r="A186" s="5"/>
      <c r="D186" s="4"/>
      <c r="F186" s="4"/>
    </row>
    <row r="187" spans="1:6" s="1" customFormat="1" ht="12.95" customHeight="1" x14ac:dyDescent="0.2">
      <c r="A187" s="5"/>
      <c r="D187" s="4"/>
      <c r="F187" s="4"/>
    </row>
    <row r="188" spans="1:6" s="1" customFormat="1" ht="12.95" customHeight="1" x14ac:dyDescent="0.2">
      <c r="A188" s="5"/>
      <c r="D188" s="4"/>
      <c r="F188" s="4"/>
    </row>
    <row r="189" spans="1:6" s="1" customFormat="1" ht="12.95" customHeight="1" x14ac:dyDescent="0.2">
      <c r="A189" s="5"/>
      <c r="D189" s="4"/>
      <c r="F189" s="4"/>
    </row>
    <row r="190" spans="1:6" s="1" customFormat="1" ht="12.95" customHeight="1" x14ac:dyDescent="0.2">
      <c r="A190" s="5"/>
      <c r="D190" s="4"/>
      <c r="F190" s="4"/>
    </row>
    <row r="191" spans="1:6" s="1" customFormat="1" ht="12.95" customHeight="1" x14ac:dyDescent="0.2">
      <c r="A191" s="5"/>
      <c r="D191" s="4"/>
      <c r="F191" s="4"/>
    </row>
    <row r="192" spans="1:6" s="1" customFormat="1" ht="12.95" customHeight="1" x14ac:dyDescent="0.2">
      <c r="A192" s="5"/>
      <c r="D192" s="4"/>
      <c r="F192" s="4"/>
    </row>
    <row r="193" spans="1:6" s="1" customFormat="1" ht="12.95" customHeight="1" x14ac:dyDescent="0.2">
      <c r="A193" s="5"/>
      <c r="D193" s="4"/>
      <c r="F193" s="4"/>
    </row>
    <row r="194" spans="1:6" s="1" customFormat="1" ht="12.95" customHeight="1" x14ac:dyDescent="0.2">
      <c r="A194" s="5"/>
      <c r="D194" s="4"/>
      <c r="F194" s="4"/>
    </row>
    <row r="195" spans="1:6" s="1" customFormat="1" ht="12.95" customHeight="1" x14ac:dyDescent="0.2">
      <c r="A195" s="5"/>
      <c r="D195" s="4"/>
      <c r="F195" s="4"/>
    </row>
    <row r="196" spans="1:6" s="1" customFormat="1" ht="12.95" customHeight="1" x14ac:dyDescent="0.2">
      <c r="A196" s="5"/>
      <c r="D196" s="4"/>
      <c r="F196" s="4"/>
    </row>
    <row r="197" spans="1:6" s="1" customFormat="1" ht="12.95" customHeight="1" x14ac:dyDescent="0.2">
      <c r="A197" s="5"/>
      <c r="D197" s="4"/>
      <c r="F197" s="4"/>
    </row>
    <row r="198" spans="1:6" s="1" customFormat="1" ht="12.95" customHeight="1" x14ac:dyDescent="0.2">
      <c r="A198" s="5"/>
      <c r="D198" s="4"/>
      <c r="F198" s="4"/>
    </row>
    <row r="199" spans="1:6" s="1" customFormat="1" ht="12.95" customHeight="1" x14ac:dyDescent="0.2">
      <c r="A199" s="5"/>
      <c r="D199" s="4"/>
      <c r="F199" s="4"/>
    </row>
    <row r="200" spans="1:6" s="1" customFormat="1" ht="12.95" customHeight="1" x14ac:dyDescent="0.2">
      <c r="A200" s="5"/>
      <c r="D200" s="4"/>
      <c r="F200" s="4"/>
    </row>
    <row r="201" spans="1:6" s="1" customFormat="1" ht="12.95" customHeight="1" x14ac:dyDescent="0.2">
      <c r="A201" s="5"/>
      <c r="D201" s="4"/>
      <c r="F201" s="4"/>
    </row>
    <row r="202" spans="1:6" s="1" customFormat="1" ht="12.95" customHeight="1" x14ac:dyDescent="0.2">
      <c r="A202" s="5"/>
      <c r="D202" s="4"/>
      <c r="F202" s="4"/>
    </row>
    <row r="203" spans="1:6" s="1" customFormat="1" ht="12.95" customHeight="1" x14ac:dyDescent="0.2">
      <c r="A203" s="5"/>
      <c r="D203" s="4"/>
      <c r="F203" s="4"/>
    </row>
    <row r="204" spans="1:6" s="1" customFormat="1" ht="12.95" customHeight="1" x14ac:dyDescent="0.2">
      <c r="A204" s="5"/>
      <c r="D204" s="4"/>
      <c r="F204" s="4"/>
    </row>
    <row r="205" spans="1:6" s="1" customFormat="1" ht="12.95" customHeight="1" x14ac:dyDescent="0.2">
      <c r="A205" s="5"/>
      <c r="D205" s="4"/>
      <c r="F205" s="4"/>
    </row>
    <row r="206" spans="1:6" s="1" customFormat="1" ht="12.95" customHeight="1" x14ac:dyDescent="0.2">
      <c r="A206" s="5"/>
      <c r="D206" s="4"/>
      <c r="F206" s="4"/>
    </row>
    <row r="207" spans="1:6" s="1" customFormat="1" ht="12.95" customHeight="1" x14ac:dyDescent="0.2">
      <c r="A207" s="5"/>
      <c r="D207" s="4"/>
      <c r="F207" s="4"/>
    </row>
    <row r="208" spans="1:6" s="1" customFormat="1" ht="12.95" customHeight="1" x14ac:dyDescent="0.2">
      <c r="A208" s="5"/>
      <c r="D208" s="4"/>
      <c r="F208" s="4"/>
    </row>
    <row r="209" spans="1:6" s="1" customFormat="1" ht="12.95" customHeight="1" x14ac:dyDescent="0.2">
      <c r="A209" s="5"/>
      <c r="D209" s="4"/>
      <c r="F209" s="4"/>
    </row>
    <row r="210" spans="1:6" s="1" customFormat="1" ht="12.95" customHeight="1" x14ac:dyDescent="0.2">
      <c r="A210" s="5"/>
      <c r="D210" s="4"/>
      <c r="F210" s="4"/>
    </row>
    <row r="211" spans="1:6" s="1" customFormat="1" ht="12.95" customHeight="1" x14ac:dyDescent="0.2">
      <c r="A211" s="5"/>
      <c r="D211" s="4"/>
      <c r="F211" s="4"/>
    </row>
    <row r="212" spans="1:6" s="1" customFormat="1" ht="12.95" customHeight="1" x14ac:dyDescent="0.2">
      <c r="A212" s="5"/>
      <c r="D212" s="4"/>
      <c r="F212" s="4"/>
    </row>
    <row r="213" spans="1:6" s="1" customFormat="1" ht="12.95" customHeight="1" x14ac:dyDescent="0.2">
      <c r="A213" s="5"/>
      <c r="D213" s="4"/>
      <c r="F213" s="4"/>
    </row>
  </sheetData>
  <mergeCells count="5">
    <mergeCell ref="B7:C7"/>
    <mergeCell ref="B8:C8"/>
    <mergeCell ref="B9:C9"/>
    <mergeCell ref="B18:C18"/>
    <mergeCell ref="B70:C70"/>
  </mergeCells>
  <pageMargins left="0.70866141732283472" right="0.51181102362204722" top="0.35433070866141736" bottom="0.35433070866141736" header="0.31496062992125984" footer="0.31496062992125984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3"/>
  <sheetViews>
    <sheetView tabSelected="1" topLeftCell="A46" workbookViewId="0">
      <selection activeCell="H23" sqref="H23"/>
    </sheetView>
  </sheetViews>
  <sheetFormatPr defaultRowHeight="12.95" customHeight="1" x14ac:dyDescent="0.25"/>
  <cols>
    <col min="1" max="2" width="7.140625" style="1" customWidth="1"/>
    <col min="3" max="3" width="66.5703125" style="1" customWidth="1"/>
    <col min="4" max="4" width="43.42578125" style="4" customWidth="1"/>
    <col min="5" max="5" width="12" style="1" customWidth="1"/>
    <col min="6" max="6" width="20" style="4" hidden="1" customWidth="1"/>
    <col min="7" max="22" width="9.140625" style="1"/>
  </cols>
  <sheetData>
    <row r="2" spans="1:11" ht="12.95" customHeight="1" x14ac:dyDescent="0.25">
      <c r="A2" s="2" t="s">
        <v>102</v>
      </c>
    </row>
    <row r="3" spans="1:11" ht="12.95" customHeight="1" x14ac:dyDescent="0.25">
      <c r="A3" s="1" t="s">
        <v>0</v>
      </c>
      <c r="C3" s="1" t="s">
        <v>191</v>
      </c>
    </row>
    <row r="4" spans="1:11" ht="12.95" customHeight="1" x14ac:dyDescent="0.25">
      <c r="A4" s="1" t="s">
        <v>1</v>
      </c>
      <c r="C4" s="1" t="s">
        <v>192</v>
      </c>
    </row>
    <row r="5" spans="1:11" ht="12.95" customHeight="1" x14ac:dyDescent="0.25">
      <c r="A5" s="1" t="s">
        <v>2</v>
      </c>
      <c r="C5" s="1" t="s">
        <v>146</v>
      </c>
    </row>
    <row r="7" spans="1:11" ht="12.95" customHeight="1" x14ac:dyDescent="0.25">
      <c r="A7" s="6" t="s">
        <v>3</v>
      </c>
      <c r="B7" s="76" t="s">
        <v>4</v>
      </c>
      <c r="C7" s="76"/>
      <c r="D7" s="7" t="s">
        <v>5</v>
      </c>
      <c r="F7" s="7" t="s">
        <v>5</v>
      </c>
    </row>
    <row r="8" spans="1:11" ht="12.95" customHeight="1" x14ac:dyDescent="0.25">
      <c r="A8" s="8" t="s">
        <v>6</v>
      </c>
      <c r="B8" s="77" t="s">
        <v>123</v>
      </c>
      <c r="C8" s="77"/>
      <c r="D8" s="9"/>
      <c r="F8" s="9"/>
    </row>
    <row r="9" spans="1:11" ht="12.95" customHeight="1" x14ac:dyDescent="0.25">
      <c r="A9" s="10" t="s">
        <v>7</v>
      </c>
      <c r="B9" s="78" t="s">
        <v>8</v>
      </c>
      <c r="C9" s="78"/>
      <c r="D9" s="28">
        <f>SUM(D10:D11)</f>
        <v>1214976.3999999999</v>
      </c>
      <c r="F9" s="11">
        <f>SUM(F10:F11)</f>
        <v>174978.53</v>
      </c>
    </row>
    <row r="10" spans="1:11" ht="12.95" customHeight="1" x14ac:dyDescent="0.25">
      <c r="A10" s="10" t="s">
        <v>9</v>
      </c>
      <c r="B10" s="16"/>
      <c r="C10" s="48" t="s">
        <v>117</v>
      </c>
      <c r="D10" s="28">
        <v>1214976.3999999999</v>
      </c>
      <c r="F10" s="11">
        <f>'[1]2018'!$D$19</f>
        <v>174978.53</v>
      </c>
    </row>
    <row r="11" spans="1:11" ht="12.95" customHeight="1" x14ac:dyDescent="0.25">
      <c r="A11" s="10" t="s">
        <v>10</v>
      </c>
      <c r="B11" s="48"/>
      <c r="C11" s="48" t="s">
        <v>11</v>
      </c>
      <c r="D11" s="28">
        <v>0</v>
      </c>
      <c r="F11" s="11">
        <f>'[1]2018'!$D$20</f>
        <v>0</v>
      </c>
    </row>
    <row r="12" spans="1:11" ht="12.95" customHeight="1" x14ac:dyDescent="0.25">
      <c r="A12" s="10" t="s">
        <v>12</v>
      </c>
      <c r="B12" s="48" t="s">
        <v>13</v>
      </c>
      <c r="C12" s="48"/>
      <c r="D12" s="28">
        <f>SUM(D13:D14)</f>
        <v>3257983.2</v>
      </c>
      <c r="F12" s="11">
        <f>SUM(F13:F14)</f>
        <v>2763617.29</v>
      </c>
      <c r="K12" s="14"/>
    </row>
    <row r="13" spans="1:11" ht="12.95" customHeight="1" x14ac:dyDescent="0.25">
      <c r="A13" s="10" t="s">
        <v>14</v>
      </c>
      <c r="B13" s="48"/>
      <c r="C13" s="48" t="s">
        <v>118</v>
      </c>
      <c r="D13" s="28">
        <v>3257983.2</v>
      </c>
      <c r="F13" s="11">
        <f>'[2]2019'!$F$527</f>
        <v>2763617.29</v>
      </c>
      <c r="K13" s="14"/>
    </row>
    <row r="14" spans="1:11" ht="12.95" customHeight="1" x14ac:dyDescent="0.25">
      <c r="A14" s="10" t="s">
        <v>15</v>
      </c>
      <c r="B14" s="48"/>
      <c r="C14" s="48" t="s">
        <v>16</v>
      </c>
      <c r="D14" s="28">
        <v>0</v>
      </c>
      <c r="F14" s="11">
        <v>0</v>
      </c>
      <c r="K14" s="15"/>
    </row>
    <row r="15" spans="1:11" ht="12.95" customHeight="1" x14ac:dyDescent="0.25">
      <c r="A15" s="10" t="s">
        <v>17</v>
      </c>
      <c r="B15" s="48" t="s">
        <v>18</v>
      </c>
      <c r="C15" s="48"/>
      <c r="D15" s="28">
        <f>SUM(D16:D17)</f>
        <v>3728057.82</v>
      </c>
      <c r="F15" s="11">
        <v>2622654.36</v>
      </c>
    </row>
    <row r="16" spans="1:11" ht="12.95" customHeight="1" x14ac:dyDescent="0.25">
      <c r="A16" s="10" t="s">
        <v>19</v>
      </c>
      <c r="B16" s="48"/>
      <c r="C16" s="48" t="s">
        <v>119</v>
      </c>
      <c r="D16" s="28">
        <v>3728057.82</v>
      </c>
      <c r="F16" s="11">
        <f>'[2]2019'!$J$527</f>
        <v>2622654.36</v>
      </c>
    </row>
    <row r="17" spans="1:9" ht="12.95" customHeight="1" x14ac:dyDescent="0.25">
      <c r="A17" s="10" t="s">
        <v>20</v>
      </c>
      <c r="B17" s="48"/>
      <c r="C17" s="48" t="s">
        <v>21</v>
      </c>
      <c r="D17" s="28">
        <v>0</v>
      </c>
      <c r="F17" s="11">
        <v>0</v>
      </c>
    </row>
    <row r="18" spans="1:9" ht="12.95" customHeight="1" x14ac:dyDescent="0.25">
      <c r="A18" s="10" t="s">
        <v>22</v>
      </c>
      <c r="B18" s="78" t="s">
        <v>23</v>
      </c>
      <c r="C18" s="78"/>
      <c r="D18" s="11">
        <f>SUM(D19:D20)</f>
        <v>744901.7799999998</v>
      </c>
      <c r="F18" s="11">
        <f>SUM(F19:F20)</f>
        <v>315941.45999999996</v>
      </c>
    </row>
    <row r="19" spans="1:9" ht="12.95" customHeight="1" x14ac:dyDescent="0.25">
      <c r="A19" s="10" t="s">
        <v>24</v>
      </c>
      <c r="B19" s="48"/>
      <c r="C19" s="48" t="s">
        <v>120</v>
      </c>
      <c r="D19" s="11">
        <f>D10+D13-D16</f>
        <v>744901.7799999998</v>
      </c>
      <c r="F19" s="11">
        <f>F10+F13-F16</f>
        <v>315941.45999999996</v>
      </c>
    </row>
    <row r="20" spans="1:9" ht="12.95" customHeight="1" x14ac:dyDescent="0.25">
      <c r="A20" s="10" t="s">
        <v>25</v>
      </c>
      <c r="B20" s="48"/>
      <c r="C20" s="48" t="s">
        <v>26</v>
      </c>
      <c r="D20" s="11">
        <f>D11+D14-D17</f>
        <v>0</v>
      </c>
      <c r="F20" s="11">
        <f>F11+F14-F17</f>
        <v>0</v>
      </c>
    </row>
    <row r="21" spans="1:9" ht="12.95" customHeight="1" x14ac:dyDescent="0.25">
      <c r="A21" s="10" t="s">
        <v>27</v>
      </c>
      <c r="B21" s="48" t="s">
        <v>28</v>
      </c>
      <c r="C21" s="48"/>
      <c r="D21" s="28">
        <f>SUM(D22:D38)</f>
        <v>3322756.5472999997</v>
      </c>
      <c r="F21" s="11">
        <f>F22+F24+F25+F26+F27+F28+F29+F30+F31+F32+F33+F34+F35+F36+F37+F38+F23</f>
        <v>2395315.7086000005</v>
      </c>
    </row>
    <row r="22" spans="1:9" ht="12.95" customHeight="1" x14ac:dyDescent="0.25">
      <c r="A22" s="10" t="s">
        <v>29</v>
      </c>
      <c r="B22" s="48"/>
      <c r="C22" s="48" t="s">
        <v>30</v>
      </c>
      <c r="D22" s="11">
        <v>280987.73</v>
      </c>
      <c r="E22" s="3"/>
      <c r="F22" s="11">
        <v>343070.83</v>
      </c>
      <c r="H22" s="3"/>
    </row>
    <row r="23" spans="1:9" ht="12.95" customHeight="1" x14ac:dyDescent="0.25">
      <c r="A23" s="10" t="s">
        <v>31</v>
      </c>
      <c r="B23" s="48"/>
      <c r="C23" s="48" t="s">
        <v>244</v>
      </c>
      <c r="D23" s="28">
        <v>106862.39999999999</v>
      </c>
      <c r="F23" s="11">
        <v>29192.97</v>
      </c>
    </row>
    <row r="24" spans="1:9" ht="12.95" customHeight="1" x14ac:dyDescent="0.25">
      <c r="A24" s="10" t="s">
        <v>32</v>
      </c>
      <c r="B24" s="16"/>
      <c r="C24" s="48" t="s">
        <v>246</v>
      </c>
      <c r="D24" s="11">
        <v>281849.58</v>
      </c>
      <c r="E24" s="3"/>
      <c r="F24" s="11">
        <v>729397.54</v>
      </c>
    </row>
    <row r="25" spans="1:9" ht="12.95" customHeight="1" x14ac:dyDescent="0.25">
      <c r="A25" s="10" t="s">
        <v>33</v>
      </c>
      <c r="B25" s="48"/>
      <c r="C25" s="48" t="s">
        <v>245</v>
      </c>
      <c r="D25" s="11">
        <v>277842.24</v>
      </c>
      <c r="F25" s="11">
        <v>167105.22</v>
      </c>
    </row>
    <row r="26" spans="1:9" s="1" customFormat="1" ht="12.95" customHeight="1" x14ac:dyDescent="0.2">
      <c r="A26" s="10" t="s">
        <v>34</v>
      </c>
      <c r="B26" s="48"/>
      <c r="C26" s="16" t="s">
        <v>248</v>
      </c>
      <c r="D26" s="16">
        <v>243111.96</v>
      </c>
      <c r="F26" s="11">
        <v>610804.11</v>
      </c>
      <c r="I26" s="75"/>
    </row>
    <row r="27" spans="1:9" s="1" customFormat="1" ht="12.95" customHeight="1" x14ac:dyDescent="0.2">
      <c r="A27" s="10" t="s">
        <v>35</v>
      </c>
      <c r="B27" s="48"/>
      <c r="C27" s="48" t="s">
        <v>121</v>
      </c>
      <c r="D27" s="28">
        <v>765401.94</v>
      </c>
      <c r="F27" s="11">
        <v>96221.5</v>
      </c>
      <c r="I27" s="75"/>
    </row>
    <row r="28" spans="1:9" s="1" customFormat="1" ht="12.95" customHeight="1" x14ac:dyDescent="0.2">
      <c r="A28" s="10" t="s">
        <v>37</v>
      </c>
      <c r="B28" s="48"/>
      <c r="C28" s="1" t="s">
        <v>111</v>
      </c>
      <c r="D28" s="28">
        <v>658539.54</v>
      </c>
      <c r="F28" s="11">
        <v>47999.68</v>
      </c>
      <c r="I28" s="75"/>
    </row>
    <row r="29" spans="1:9" s="1" customFormat="1" ht="12.95" customHeight="1" x14ac:dyDescent="0.2">
      <c r="A29" s="10" t="s">
        <v>38</v>
      </c>
      <c r="B29" s="48"/>
      <c r="C29" s="48" t="s">
        <v>81</v>
      </c>
      <c r="D29" s="28">
        <v>104190.84</v>
      </c>
      <c r="F29" s="11">
        <v>3650</v>
      </c>
      <c r="I29" s="75"/>
    </row>
    <row r="30" spans="1:9" s="1" customFormat="1" ht="12.95" customHeight="1" x14ac:dyDescent="0.2">
      <c r="A30" s="10" t="s">
        <v>90</v>
      </c>
      <c r="B30" s="48"/>
      <c r="C30" s="48" t="s">
        <v>122</v>
      </c>
      <c r="D30" s="28">
        <v>21372.48</v>
      </c>
      <c r="F30" s="11">
        <v>0</v>
      </c>
      <c r="I30" s="75"/>
    </row>
    <row r="31" spans="1:9" s="1" customFormat="1" ht="12.95" customHeight="1" x14ac:dyDescent="0.2">
      <c r="A31" s="10" t="s">
        <v>39</v>
      </c>
      <c r="B31" s="48"/>
      <c r="C31" s="48" t="s">
        <v>112</v>
      </c>
      <c r="D31" s="11">
        <v>2409</v>
      </c>
      <c r="F31" s="11">
        <v>2409</v>
      </c>
    </row>
    <row r="32" spans="1:9" s="1" customFormat="1" ht="12.95" customHeight="1" x14ac:dyDescent="0.2">
      <c r="A32" s="10" t="s">
        <v>77</v>
      </c>
      <c r="B32" s="16"/>
      <c r="C32" s="16" t="s">
        <v>247</v>
      </c>
      <c r="D32" s="11">
        <v>26715.599999999999</v>
      </c>
      <c r="F32" s="11">
        <f>21413.23+6310.28</f>
        <v>27723.51</v>
      </c>
    </row>
    <row r="33" spans="1:6" s="1" customFormat="1" ht="12.95" customHeight="1" x14ac:dyDescent="0.2">
      <c r="A33" s="10" t="s">
        <v>80</v>
      </c>
      <c r="B33" s="16"/>
      <c r="C33" s="48" t="s">
        <v>216</v>
      </c>
      <c r="D33" s="11">
        <v>89395</v>
      </c>
      <c r="F33" s="11">
        <f>36000</f>
        <v>36000</v>
      </c>
    </row>
    <row r="34" spans="1:6" s="1" customFormat="1" ht="12.95" customHeight="1" x14ac:dyDescent="0.2">
      <c r="A34" s="10" t="s">
        <v>82</v>
      </c>
      <c r="B34" s="16"/>
      <c r="C34" s="48" t="s">
        <v>249</v>
      </c>
      <c r="D34" s="28">
        <v>113851.35</v>
      </c>
      <c r="F34" s="11">
        <f>1499.53+6000</f>
        <v>7499.53</v>
      </c>
    </row>
    <row r="35" spans="1:6" s="1" customFormat="1" ht="12.95" customHeight="1" x14ac:dyDescent="0.2">
      <c r="A35" s="10" t="s">
        <v>83</v>
      </c>
      <c r="B35" s="16"/>
      <c r="C35" s="48" t="s">
        <v>114</v>
      </c>
      <c r="D35" s="28">
        <v>4300</v>
      </c>
      <c r="F35" s="11">
        <v>33812.620000000003</v>
      </c>
    </row>
    <row r="36" spans="1:6" s="1" customFormat="1" ht="12.95" customHeight="1" x14ac:dyDescent="0.2">
      <c r="A36" s="10" t="s">
        <v>84</v>
      </c>
      <c r="B36" s="16"/>
      <c r="C36" s="48" t="s">
        <v>36</v>
      </c>
      <c r="D36" s="11">
        <v>29154.92</v>
      </c>
      <c r="F36" s="11">
        <v>0</v>
      </c>
    </row>
    <row r="37" spans="1:6" s="1" customFormat="1" ht="12.95" customHeight="1" x14ac:dyDescent="0.2">
      <c r="A37" s="10" t="s">
        <v>85</v>
      </c>
      <c r="B37" s="16"/>
      <c r="C37" s="16" t="s">
        <v>78</v>
      </c>
      <c r="D37" s="11">
        <f>D15*1.5%</f>
        <v>55920.867299999998</v>
      </c>
      <c r="F37" s="11">
        <f>F15*1.5%</f>
        <v>39339.815399999999</v>
      </c>
    </row>
    <row r="38" spans="1:6" s="1" customFormat="1" ht="12.95" customHeight="1" x14ac:dyDescent="0.2">
      <c r="A38" s="10" t="s">
        <v>86</v>
      </c>
      <c r="B38" s="16"/>
      <c r="C38" s="16" t="s">
        <v>40</v>
      </c>
      <c r="D38" s="11">
        <v>260851.1</v>
      </c>
      <c r="F38" s="11">
        <f>F12*8%</f>
        <v>221089.38320000001</v>
      </c>
    </row>
    <row r="39" spans="1:6" s="1" customFormat="1" ht="12.95" customHeight="1" x14ac:dyDescent="0.2">
      <c r="A39" s="10" t="s">
        <v>41</v>
      </c>
      <c r="B39" s="16" t="s">
        <v>42</v>
      </c>
      <c r="C39" s="16"/>
      <c r="D39" s="11">
        <f>D15-D21</f>
        <v>405301.27270000009</v>
      </c>
      <c r="F39" s="11">
        <f>F15-F21</f>
        <v>227338.65139999939</v>
      </c>
    </row>
    <row r="40" spans="1:6" s="1" customFormat="1" ht="12.95" customHeight="1" x14ac:dyDescent="0.2">
      <c r="A40" s="12" t="s">
        <v>43</v>
      </c>
      <c r="B40" s="8" t="s">
        <v>103</v>
      </c>
      <c r="C40" s="8"/>
      <c r="D40" s="74"/>
      <c r="F40" s="9"/>
    </row>
    <row r="41" spans="1:6" s="1" customFormat="1" ht="12.95" customHeight="1" x14ac:dyDescent="0.2">
      <c r="A41" s="10" t="s">
        <v>45</v>
      </c>
      <c r="B41" s="16" t="s">
        <v>8</v>
      </c>
      <c r="C41" s="16"/>
      <c r="D41" s="28">
        <v>53125.36</v>
      </c>
      <c r="F41" s="11">
        <f>'[1]2018'!$D$44</f>
        <v>7880.5</v>
      </c>
    </row>
    <row r="42" spans="1:6" s="1" customFormat="1" ht="12.95" customHeight="1" x14ac:dyDescent="0.2">
      <c r="A42" s="10" t="s">
        <v>46</v>
      </c>
      <c r="B42" s="16" t="s">
        <v>13</v>
      </c>
      <c r="C42" s="16"/>
      <c r="D42" s="28">
        <v>133262.26999999999</v>
      </c>
      <c r="F42" s="11">
        <f>'[2]2019'!$F$533</f>
        <v>116974.76999999999</v>
      </c>
    </row>
    <row r="43" spans="1:6" s="1" customFormat="1" ht="12.95" customHeight="1" x14ac:dyDescent="0.2">
      <c r="A43" s="10" t="s">
        <v>47</v>
      </c>
      <c r="B43" s="16" t="s">
        <v>18</v>
      </c>
      <c r="C43" s="16"/>
      <c r="D43" s="28">
        <v>154975.98000000001</v>
      </c>
      <c r="F43" s="11">
        <f>'[2]2019'!$J$533</f>
        <v>110405.14</v>
      </c>
    </row>
    <row r="44" spans="1:6" s="1" customFormat="1" ht="12.95" customHeight="1" x14ac:dyDescent="0.2">
      <c r="A44" s="10" t="s">
        <v>48</v>
      </c>
      <c r="B44" s="16" t="s">
        <v>23</v>
      </c>
      <c r="C44" s="16"/>
      <c r="D44" s="28">
        <f>D41+D42-D43</f>
        <v>31411.649999999994</v>
      </c>
      <c r="F44" s="11">
        <f>F41+F42-F43</f>
        <v>14450.12999999999</v>
      </c>
    </row>
    <row r="45" spans="1:6" s="1" customFormat="1" ht="12.95" customHeight="1" x14ac:dyDescent="0.2">
      <c r="A45" s="10" t="s">
        <v>49</v>
      </c>
      <c r="B45" s="16" t="s">
        <v>28</v>
      </c>
      <c r="C45" s="16"/>
      <c r="D45" s="28">
        <f>SUM(D46:D48)</f>
        <v>185242.79130000001</v>
      </c>
      <c r="F45" s="11">
        <f>SUM(F46:F48)</f>
        <v>127434.53869999999</v>
      </c>
    </row>
    <row r="46" spans="1:6" s="1" customFormat="1" ht="12.95" customHeight="1" x14ac:dyDescent="0.2">
      <c r="A46" s="10" t="s">
        <v>50</v>
      </c>
      <c r="B46" s="16"/>
      <c r="C46" s="16" t="s">
        <v>104</v>
      </c>
      <c r="D46" s="28">
        <v>172257.17</v>
      </c>
      <c r="F46" s="11">
        <v>116420.48</v>
      </c>
    </row>
    <row r="47" spans="1:6" s="1" customFormat="1" ht="12.95" customHeight="1" x14ac:dyDescent="0.2">
      <c r="A47" s="10" t="s">
        <v>51</v>
      </c>
      <c r="B47" s="16"/>
      <c r="C47" s="16" t="s">
        <v>78</v>
      </c>
      <c r="D47" s="11">
        <f>D43*1.5%</f>
        <v>2324.6397000000002</v>
      </c>
      <c r="F47" s="11">
        <f>F43*1.5%</f>
        <v>1656.0771</v>
      </c>
    </row>
    <row r="48" spans="1:6" s="1" customFormat="1" ht="12.95" customHeight="1" x14ac:dyDescent="0.2">
      <c r="A48" s="10" t="s">
        <v>52</v>
      </c>
      <c r="B48" s="16"/>
      <c r="C48" s="16" t="s">
        <v>40</v>
      </c>
      <c r="D48" s="11">
        <f>D42*8%</f>
        <v>10660.981599999999</v>
      </c>
      <c r="F48" s="11">
        <f>F42*8%</f>
        <v>9357.9815999999992</v>
      </c>
    </row>
    <row r="49" spans="1:6" s="1" customFormat="1" ht="12.95" customHeight="1" x14ac:dyDescent="0.2">
      <c r="A49" s="10" t="s">
        <v>53</v>
      </c>
      <c r="B49" s="16" t="s">
        <v>42</v>
      </c>
      <c r="C49" s="16"/>
      <c r="D49" s="11">
        <f>D43-D45</f>
        <v>-30266.811300000001</v>
      </c>
      <c r="F49" s="11">
        <f>F43-F45</f>
        <v>-17029.398699999991</v>
      </c>
    </row>
    <row r="50" spans="1:6" s="1" customFormat="1" ht="12.95" customHeight="1" x14ac:dyDescent="0.2">
      <c r="A50" s="12" t="s">
        <v>54</v>
      </c>
      <c r="B50" s="8" t="s">
        <v>105</v>
      </c>
      <c r="C50" s="8"/>
      <c r="D50" s="9"/>
      <c r="F50" s="9"/>
    </row>
    <row r="51" spans="1:6" s="1" customFormat="1" ht="12.95" customHeight="1" x14ac:dyDescent="0.2">
      <c r="A51" s="10" t="s">
        <v>55</v>
      </c>
      <c r="B51" s="16" t="s">
        <v>8</v>
      </c>
      <c r="C51" s="16"/>
      <c r="D51" s="28">
        <v>1184.7</v>
      </c>
      <c r="F51" s="11">
        <f>'[1]2018'!$D$54</f>
        <v>252.51</v>
      </c>
    </row>
    <row r="52" spans="1:6" s="1" customFormat="1" ht="12.95" customHeight="1" x14ac:dyDescent="0.2">
      <c r="A52" s="10" t="s">
        <v>56</v>
      </c>
      <c r="B52" s="16" t="s">
        <v>13</v>
      </c>
      <c r="C52" s="16"/>
      <c r="D52" s="28">
        <v>0</v>
      </c>
      <c r="F52" s="11">
        <f>'[2]2019'!$F$532</f>
        <v>3997.3199999999997</v>
      </c>
    </row>
    <row r="53" spans="1:6" s="1" customFormat="1" ht="12.95" customHeight="1" x14ac:dyDescent="0.2">
      <c r="A53" s="10" t="s">
        <v>57</v>
      </c>
      <c r="B53" s="16" t="s">
        <v>18</v>
      </c>
      <c r="C53" s="16"/>
      <c r="D53" s="28">
        <v>1097.78</v>
      </c>
      <c r="F53" s="11">
        <f>'[2]2019'!$J$532</f>
        <v>3712.54</v>
      </c>
    </row>
    <row r="54" spans="1:6" s="1" customFormat="1" ht="12.95" customHeight="1" x14ac:dyDescent="0.2">
      <c r="A54" s="10" t="s">
        <v>58</v>
      </c>
      <c r="B54" s="16" t="s">
        <v>23</v>
      </c>
      <c r="C54" s="16"/>
      <c r="D54" s="28">
        <f>D51+D52-D53</f>
        <v>86.920000000000073</v>
      </c>
      <c r="F54" s="11">
        <f>F51+F52-F53</f>
        <v>537.29</v>
      </c>
    </row>
    <row r="55" spans="1:6" s="1" customFormat="1" ht="12.95" customHeight="1" x14ac:dyDescent="0.2">
      <c r="A55" s="10" t="s">
        <v>59</v>
      </c>
      <c r="B55" s="16" t="s">
        <v>28</v>
      </c>
      <c r="C55" s="16"/>
      <c r="D55" s="28">
        <f>SUM(D56:D58)</f>
        <v>16.466699999999999</v>
      </c>
      <c r="F55" s="11">
        <f>SUM(F56:F58)</f>
        <v>8489.0537000000004</v>
      </c>
    </row>
    <row r="56" spans="1:6" s="1" customFormat="1" ht="12.95" customHeight="1" x14ac:dyDescent="0.2">
      <c r="A56" s="10" t="s">
        <v>60</v>
      </c>
      <c r="B56" s="16"/>
      <c r="C56" s="16" t="s">
        <v>104</v>
      </c>
      <c r="D56" s="28">
        <v>0</v>
      </c>
      <c r="F56" s="11">
        <v>8113.58</v>
      </c>
    </row>
    <row r="57" spans="1:6" s="1" customFormat="1" ht="12.95" customHeight="1" x14ac:dyDescent="0.2">
      <c r="A57" s="10" t="s">
        <v>61</v>
      </c>
      <c r="B57" s="16"/>
      <c r="C57" s="16" t="s">
        <v>78</v>
      </c>
      <c r="D57" s="28">
        <f>D53*1.5%</f>
        <v>16.466699999999999</v>
      </c>
      <c r="F57" s="11">
        <f>F53*1.5%</f>
        <v>55.688099999999999</v>
      </c>
    </row>
    <row r="58" spans="1:6" s="1" customFormat="1" ht="12.95" customHeight="1" x14ac:dyDescent="0.2">
      <c r="A58" s="10" t="s">
        <v>79</v>
      </c>
      <c r="B58" s="16"/>
      <c r="C58" s="16" t="s">
        <v>40</v>
      </c>
      <c r="D58" s="28">
        <f>D52*8%</f>
        <v>0</v>
      </c>
      <c r="F58" s="11">
        <f>F52*8%</f>
        <v>319.78559999999999</v>
      </c>
    </row>
    <row r="59" spans="1:6" s="1" customFormat="1" ht="12.95" customHeight="1" x14ac:dyDescent="0.2">
      <c r="A59" s="10" t="s">
        <v>62</v>
      </c>
      <c r="B59" s="16" t="s">
        <v>42</v>
      </c>
      <c r="C59" s="16"/>
      <c r="D59" s="11">
        <f>D53-D55</f>
        <v>1081.3133</v>
      </c>
      <c r="F59" s="11">
        <f>F53-F55</f>
        <v>-4776.5137000000004</v>
      </c>
    </row>
    <row r="60" spans="1:6" s="1" customFormat="1" ht="12.95" customHeight="1" x14ac:dyDescent="0.2">
      <c r="A60" s="12" t="s">
        <v>63</v>
      </c>
      <c r="B60" s="8" t="s">
        <v>106</v>
      </c>
      <c r="C60" s="8"/>
      <c r="D60" s="9"/>
      <c r="F60" s="9"/>
    </row>
    <row r="61" spans="1:6" s="1" customFormat="1" ht="12.95" customHeight="1" x14ac:dyDescent="0.2">
      <c r="A61" s="10" t="s">
        <v>70</v>
      </c>
      <c r="B61" s="16" t="s">
        <v>8</v>
      </c>
      <c r="C61" s="16"/>
      <c r="D61" s="28">
        <v>833.28</v>
      </c>
      <c r="F61" s="11">
        <f>'[1]2018'!$D$64</f>
        <v>183.24</v>
      </c>
    </row>
    <row r="62" spans="1:6" s="1" customFormat="1" ht="12.95" customHeight="1" x14ac:dyDescent="0.2">
      <c r="A62" s="10" t="s">
        <v>71</v>
      </c>
      <c r="B62" s="16" t="s">
        <v>13</v>
      </c>
      <c r="C62" s="16"/>
      <c r="D62" s="28">
        <v>0</v>
      </c>
      <c r="F62" s="11">
        <f>'[2]2019'!$F$531</f>
        <v>2913.12</v>
      </c>
    </row>
    <row r="63" spans="1:6" s="1" customFormat="1" ht="12.95" customHeight="1" x14ac:dyDescent="0.2">
      <c r="A63" s="10" t="s">
        <v>72</v>
      </c>
      <c r="B63" s="16" t="s">
        <v>18</v>
      </c>
      <c r="C63" s="16"/>
      <c r="D63" s="28">
        <v>778.06</v>
      </c>
      <c r="F63" s="11">
        <f>'[2]2019'!$J$531</f>
        <v>2708.85</v>
      </c>
    </row>
    <row r="64" spans="1:6" s="1" customFormat="1" ht="12.95" customHeight="1" x14ac:dyDescent="0.2">
      <c r="A64" s="10" t="s">
        <v>73</v>
      </c>
      <c r="B64" s="16" t="s">
        <v>23</v>
      </c>
      <c r="C64" s="16"/>
      <c r="D64" s="28">
        <f>D61+D62-D63</f>
        <v>55.220000000000027</v>
      </c>
      <c r="F64" s="11">
        <f>F61+F62-F63</f>
        <v>387.50999999999976</v>
      </c>
    </row>
    <row r="65" spans="1:8" s="1" customFormat="1" ht="12.95" customHeight="1" x14ac:dyDescent="0.2">
      <c r="A65" s="10" t="s">
        <v>74</v>
      </c>
      <c r="B65" s="16" t="s">
        <v>28</v>
      </c>
      <c r="C65" s="16"/>
      <c r="D65" s="28">
        <f>SUM(D66:D68)</f>
        <v>11.6709</v>
      </c>
      <c r="F65" s="11">
        <f>SUM(F66:F68)</f>
        <v>3201.20235</v>
      </c>
    </row>
    <row r="66" spans="1:8" s="1" customFormat="1" ht="12.95" customHeight="1" x14ac:dyDescent="0.2">
      <c r="A66" s="10" t="s">
        <v>75</v>
      </c>
      <c r="B66" s="16"/>
      <c r="C66" s="16" t="s">
        <v>104</v>
      </c>
      <c r="D66" s="28">
        <v>0</v>
      </c>
      <c r="F66" s="11">
        <v>2927.52</v>
      </c>
    </row>
    <row r="67" spans="1:8" s="1" customFormat="1" ht="12.95" customHeight="1" x14ac:dyDescent="0.2">
      <c r="A67" s="10" t="s">
        <v>76</v>
      </c>
      <c r="B67" s="16"/>
      <c r="C67" s="16" t="s">
        <v>78</v>
      </c>
      <c r="D67" s="28">
        <f>D63*1.5%</f>
        <v>11.6709</v>
      </c>
      <c r="F67" s="11">
        <f>F63*1.5%</f>
        <v>40.632749999999994</v>
      </c>
    </row>
    <row r="68" spans="1:8" s="1" customFormat="1" ht="12.95" customHeight="1" x14ac:dyDescent="0.2">
      <c r="A68" s="10" t="s">
        <v>89</v>
      </c>
      <c r="B68" s="16"/>
      <c r="C68" s="16" t="s">
        <v>40</v>
      </c>
      <c r="D68" s="11">
        <f>D62*8%</f>
        <v>0</v>
      </c>
      <c r="F68" s="11">
        <f>F62*8%</f>
        <v>233.0496</v>
      </c>
    </row>
    <row r="69" spans="1:8" s="1" customFormat="1" ht="12.95" customHeight="1" x14ac:dyDescent="0.2">
      <c r="A69" s="10" t="s">
        <v>91</v>
      </c>
      <c r="B69" s="16" t="s">
        <v>42</v>
      </c>
      <c r="C69" s="16"/>
      <c r="D69" s="11">
        <f>D63-D65</f>
        <v>766.38909999999998</v>
      </c>
      <c r="F69" s="11">
        <f>F63-F65</f>
        <v>-492.35235000000011</v>
      </c>
    </row>
    <row r="70" spans="1:8" s="1" customFormat="1" ht="12.95" customHeight="1" x14ac:dyDescent="0.2">
      <c r="A70" s="12" t="s">
        <v>92</v>
      </c>
      <c r="B70" s="79" t="s">
        <v>180</v>
      </c>
      <c r="C70" s="80"/>
      <c r="D70" s="9"/>
      <c r="F70" s="9"/>
    </row>
    <row r="71" spans="1:8" s="1" customFormat="1" ht="12.95" customHeight="1" x14ac:dyDescent="0.2">
      <c r="A71" s="10" t="s">
        <v>93</v>
      </c>
      <c r="B71" s="16" t="s">
        <v>8</v>
      </c>
      <c r="C71" s="16"/>
      <c r="D71" s="28">
        <v>20866.14</v>
      </c>
      <c r="F71" s="11">
        <f>'[1]2018'!$D$64</f>
        <v>183.24</v>
      </c>
    </row>
    <row r="72" spans="1:8" s="1" customFormat="1" ht="12.95" customHeight="1" x14ac:dyDescent="0.2">
      <c r="A72" s="10" t="s">
        <v>94</v>
      </c>
      <c r="B72" s="16" t="s">
        <v>13</v>
      </c>
      <c r="C72" s="16"/>
      <c r="D72" s="28">
        <v>0</v>
      </c>
      <c r="F72" s="11">
        <f>'[2]2019'!$F$531</f>
        <v>2913.12</v>
      </c>
      <c r="H72" s="3"/>
    </row>
    <row r="73" spans="1:8" s="1" customFormat="1" ht="12.95" customHeight="1" x14ac:dyDescent="0.2">
      <c r="A73" s="10" t="s">
        <v>95</v>
      </c>
      <c r="B73" s="16" t="s">
        <v>18</v>
      </c>
      <c r="C73" s="16"/>
      <c r="D73" s="28">
        <v>13139.55</v>
      </c>
      <c r="F73" s="11">
        <f>'[2]2019'!$J$531</f>
        <v>2708.85</v>
      </c>
    </row>
    <row r="74" spans="1:8" s="1" customFormat="1" ht="12.95" customHeight="1" x14ac:dyDescent="0.2">
      <c r="A74" s="10" t="s">
        <v>96</v>
      </c>
      <c r="B74" s="16" t="s">
        <v>23</v>
      </c>
      <c r="C74" s="16"/>
      <c r="D74" s="11">
        <f>D71+D72-D73</f>
        <v>7726.59</v>
      </c>
      <c r="F74" s="11">
        <f>F71+F72-F73</f>
        <v>387.50999999999976</v>
      </c>
      <c r="H74" s="3"/>
    </row>
    <row r="75" spans="1:8" s="1" customFormat="1" ht="12.95" customHeight="1" x14ac:dyDescent="0.2">
      <c r="A75" s="10" t="s">
        <v>97</v>
      </c>
      <c r="B75" s="16" t="s">
        <v>28</v>
      </c>
      <c r="C75" s="16"/>
      <c r="D75" s="11">
        <f>SUM(D76:D78)</f>
        <v>197.09324999999998</v>
      </c>
      <c r="F75" s="11">
        <f>SUM(F76:F78)</f>
        <v>3201.20235</v>
      </c>
    </row>
    <row r="76" spans="1:8" s="1" customFormat="1" ht="12.95" customHeight="1" x14ac:dyDescent="0.2">
      <c r="A76" s="10" t="s">
        <v>98</v>
      </c>
      <c r="B76" s="16"/>
      <c r="C76" s="16" t="s">
        <v>104</v>
      </c>
      <c r="D76" s="28"/>
      <c r="F76" s="11">
        <v>2927.52</v>
      </c>
      <c r="H76" s="3"/>
    </row>
    <row r="77" spans="1:8" s="1" customFormat="1" ht="12.95" customHeight="1" x14ac:dyDescent="0.2">
      <c r="A77" s="10" t="s">
        <v>99</v>
      </c>
      <c r="B77" s="16"/>
      <c r="C77" s="16" t="s">
        <v>78</v>
      </c>
      <c r="D77" s="11">
        <f>D73*1.5%</f>
        <v>197.09324999999998</v>
      </c>
      <c r="F77" s="11">
        <f>F73*1.5%</f>
        <v>40.632749999999994</v>
      </c>
    </row>
    <row r="78" spans="1:8" s="1" customFormat="1" ht="12.95" customHeight="1" x14ac:dyDescent="0.2">
      <c r="A78" s="10" t="s">
        <v>100</v>
      </c>
      <c r="B78" s="16"/>
      <c r="C78" s="16" t="s">
        <v>40</v>
      </c>
      <c r="D78" s="11">
        <f>D72*8%</f>
        <v>0</v>
      </c>
      <c r="F78" s="11">
        <f>F72*8%</f>
        <v>233.0496</v>
      </c>
    </row>
    <row r="79" spans="1:8" s="1" customFormat="1" ht="12.95" customHeight="1" x14ac:dyDescent="0.2">
      <c r="A79" s="10" t="s">
        <v>170</v>
      </c>
      <c r="B79" s="16" t="s">
        <v>42</v>
      </c>
      <c r="C79" s="16"/>
      <c r="D79" s="11">
        <f>D73-D71-D75</f>
        <v>-7923.68325</v>
      </c>
      <c r="F79" s="11">
        <f>F73-F75</f>
        <v>-492.35235000000011</v>
      </c>
    </row>
    <row r="80" spans="1:8" s="1" customFormat="1" ht="12.95" customHeight="1" x14ac:dyDescent="0.2">
      <c r="A80" s="12" t="s">
        <v>171</v>
      </c>
      <c r="B80" s="8" t="s">
        <v>64</v>
      </c>
      <c r="C80" s="8"/>
      <c r="D80" s="9"/>
      <c r="F80" s="9"/>
    </row>
    <row r="81" spans="1:6" s="1" customFormat="1" ht="12.95" customHeight="1" x14ac:dyDescent="0.2">
      <c r="A81" s="10" t="s">
        <v>172</v>
      </c>
      <c r="B81" s="13" t="s">
        <v>87</v>
      </c>
      <c r="C81" s="13"/>
      <c r="D81" s="28">
        <v>-299387.53999999998</v>
      </c>
      <c r="F81" s="23">
        <f>'[1]2018'!$D$78</f>
        <v>-362904.89184999996</v>
      </c>
    </row>
    <row r="82" spans="1:6" s="1" customFormat="1" ht="12.95" customHeight="1" x14ac:dyDescent="0.2">
      <c r="A82" s="10" t="s">
        <v>173</v>
      </c>
      <c r="B82" s="16" t="s">
        <v>65</v>
      </c>
      <c r="C82" s="16"/>
      <c r="D82" s="11">
        <f>D9+D41+D51+D61+D71</f>
        <v>1290985.8799999999</v>
      </c>
      <c r="F82" s="11">
        <f>F9+F41+F51+F61</f>
        <v>183294.78</v>
      </c>
    </row>
    <row r="83" spans="1:6" s="1" customFormat="1" ht="12.95" customHeight="1" x14ac:dyDescent="0.2">
      <c r="A83" s="10" t="s">
        <v>174</v>
      </c>
      <c r="B83" s="16" t="s">
        <v>66</v>
      </c>
      <c r="C83" s="16"/>
      <c r="D83" s="11">
        <f>D12+D42+D52+D62+D72</f>
        <v>3391245.47</v>
      </c>
      <c r="F83" s="11">
        <f>F12+F42+F52+F62</f>
        <v>2887502.5</v>
      </c>
    </row>
    <row r="84" spans="1:6" s="1" customFormat="1" ht="12.95" customHeight="1" x14ac:dyDescent="0.2">
      <c r="A84" s="10" t="s">
        <v>175</v>
      </c>
      <c r="B84" s="16" t="s">
        <v>67</v>
      </c>
      <c r="C84" s="16"/>
      <c r="D84" s="11">
        <f>D15+D43+D53+D63+D73</f>
        <v>3898049.1899999995</v>
      </c>
      <c r="F84" s="11">
        <f>F15+F43+F53+F63</f>
        <v>2739480.89</v>
      </c>
    </row>
    <row r="85" spans="1:6" s="1" customFormat="1" ht="12.95" customHeight="1" x14ac:dyDescent="0.2">
      <c r="A85" s="10" t="s">
        <v>176</v>
      </c>
      <c r="B85" s="16" t="s">
        <v>68</v>
      </c>
      <c r="C85" s="16"/>
      <c r="D85" s="11">
        <f>D82+D83-D84</f>
        <v>784182.16000000015</v>
      </c>
      <c r="F85" s="11">
        <f>F82+F83-F84</f>
        <v>331316.38999999966</v>
      </c>
    </row>
    <row r="86" spans="1:6" s="1" customFormat="1" ht="12.95" customHeight="1" x14ac:dyDescent="0.2">
      <c r="A86" s="10" t="s">
        <v>177</v>
      </c>
      <c r="B86" s="16" t="s">
        <v>28</v>
      </c>
      <c r="C86" s="16"/>
      <c r="D86" s="11">
        <f>D21+D45+D55+D65</f>
        <v>3508027.4761999999</v>
      </c>
      <c r="F86" s="11">
        <f>F21+F45+F55+F65</f>
        <v>2534440.5033500004</v>
      </c>
    </row>
    <row r="87" spans="1:6" s="1" customFormat="1" ht="12.95" customHeight="1" x14ac:dyDescent="0.2">
      <c r="A87" s="10" t="s">
        <v>178</v>
      </c>
      <c r="B87" s="16" t="s">
        <v>69</v>
      </c>
      <c r="C87" s="16"/>
      <c r="D87" s="11">
        <f>D84-D86</f>
        <v>390021.71379999956</v>
      </c>
      <c r="F87" s="11">
        <f>F84-F86</f>
        <v>205040.38664999977</v>
      </c>
    </row>
    <row r="88" spans="1:6" s="1" customFormat="1" ht="12.95" customHeight="1" x14ac:dyDescent="0.2">
      <c r="A88" s="10" t="s">
        <v>179</v>
      </c>
      <c r="B88" s="16" t="s">
        <v>88</v>
      </c>
      <c r="C88" s="16"/>
      <c r="D88" s="11">
        <f>D81+D84-D86</f>
        <v>90634.173799999524</v>
      </c>
      <c r="F88" s="11">
        <f>F81+F84-F86</f>
        <v>-157864.50520000001</v>
      </c>
    </row>
    <row r="89" spans="1:6" s="1" customFormat="1" ht="12.95" customHeight="1" x14ac:dyDescent="0.2">
      <c r="A89" s="5" t="s">
        <v>109</v>
      </c>
      <c r="D89" s="4"/>
      <c r="F89" s="4"/>
    </row>
    <row r="90" spans="1:6" s="1" customFormat="1" ht="12.95" customHeight="1" x14ac:dyDescent="0.2">
      <c r="A90" s="5" t="s">
        <v>110</v>
      </c>
      <c r="D90" s="4"/>
      <c r="F90" s="4"/>
    </row>
    <row r="91" spans="1:6" s="1" customFormat="1" ht="12.95" customHeight="1" x14ac:dyDescent="0.2">
      <c r="A91" s="5" t="s">
        <v>125</v>
      </c>
      <c r="D91" s="4"/>
      <c r="F91" s="4"/>
    </row>
    <row r="92" spans="1:6" s="1" customFormat="1" ht="12.95" customHeight="1" x14ac:dyDescent="0.2">
      <c r="A92" s="5"/>
      <c r="D92" s="4"/>
      <c r="F92" s="4"/>
    </row>
    <row r="93" spans="1:6" s="1" customFormat="1" ht="12.95" customHeight="1" x14ac:dyDescent="0.2">
      <c r="A93" s="5"/>
      <c r="D93" s="4"/>
      <c r="F93" s="4"/>
    </row>
    <row r="94" spans="1:6" s="1" customFormat="1" ht="12.95" customHeight="1" x14ac:dyDescent="0.2">
      <c r="A94" s="5"/>
      <c r="D94" s="4"/>
      <c r="F94" s="4"/>
    </row>
    <row r="95" spans="1:6" s="1" customFormat="1" ht="12.95" customHeight="1" x14ac:dyDescent="0.2">
      <c r="A95" s="5"/>
      <c r="D95" s="4"/>
      <c r="F95" s="4"/>
    </row>
    <row r="96" spans="1:6" s="1" customFormat="1" ht="12.95" customHeight="1" x14ac:dyDescent="0.2">
      <c r="A96" s="5"/>
      <c r="D96" s="4"/>
      <c r="F96" s="4"/>
    </row>
    <row r="97" spans="1:6" s="1" customFormat="1" ht="12.95" customHeight="1" x14ac:dyDescent="0.2">
      <c r="A97" s="5"/>
      <c r="D97" s="4"/>
      <c r="F97" s="4"/>
    </row>
    <row r="98" spans="1:6" s="1" customFormat="1" ht="12.95" customHeight="1" x14ac:dyDescent="0.2">
      <c r="A98" s="5"/>
      <c r="D98" s="4"/>
      <c r="F98" s="4"/>
    </row>
    <row r="99" spans="1:6" s="1" customFormat="1" ht="12.95" customHeight="1" x14ac:dyDescent="0.2">
      <c r="A99" s="5"/>
      <c r="D99" s="4"/>
      <c r="F99" s="4"/>
    </row>
    <row r="100" spans="1:6" s="1" customFormat="1" ht="12.95" customHeight="1" x14ac:dyDescent="0.2">
      <c r="A100" s="5"/>
      <c r="D100" s="4"/>
      <c r="F100" s="4"/>
    </row>
    <row r="101" spans="1:6" s="1" customFormat="1" ht="12.95" customHeight="1" x14ac:dyDescent="0.2">
      <c r="A101" s="5"/>
      <c r="D101" s="4"/>
      <c r="F101" s="4"/>
    </row>
    <row r="102" spans="1:6" s="1" customFormat="1" ht="12.95" customHeight="1" x14ac:dyDescent="0.2">
      <c r="A102" s="5"/>
      <c r="D102" s="4"/>
      <c r="F102" s="4"/>
    </row>
    <row r="103" spans="1:6" s="1" customFormat="1" ht="12.95" customHeight="1" x14ac:dyDescent="0.2">
      <c r="A103" s="5"/>
      <c r="D103" s="4"/>
      <c r="F103" s="4"/>
    </row>
    <row r="104" spans="1:6" s="1" customFormat="1" ht="12.95" customHeight="1" x14ac:dyDescent="0.2">
      <c r="A104" s="5"/>
      <c r="D104" s="4"/>
      <c r="F104" s="4"/>
    </row>
    <row r="105" spans="1:6" s="1" customFormat="1" ht="12.95" customHeight="1" x14ac:dyDescent="0.2">
      <c r="A105" s="5"/>
      <c r="D105" s="4"/>
      <c r="F105" s="4"/>
    </row>
    <row r="106" spans="1:6" s="1" customFormat="1" ht="12.95" customHeight="1" x14ac:dyDescent="0.2">
      <c r="A106" s="5"/>
      <c r="D106" s="4"/>
      <c r="F106" s="4"/>
    </row>
    <row r="107" spans="1:6" s="1" customFormat="1" ht="12.95" customHeight="1" x14ac:dyDescent="0.2">
      <c r="A107" s="5"/>
      <c r="D107" s="4"/>
      <c r="F107" s="4"/>
    </row>
    <row r="108" spans="1:6" s="1" customFormat="1" ht="12.95" customHeight="1" x14ac:dyDescent="0.2">
      <c r="A108" s="5"/>
      <c r="D108" s="4"/>
      <c r="F108" s="4"/>
    </row>
    <row r="109" spans="1:6" s="1" customFormat="1" ht="12.95" customHeight="1" x14ac:dyDescent="0.2">
      <c r="A109" s="5"/>
      <c r="D109" s="4"/>
      <c r="F109" s="4"/>
    </row>
    <row r="110" spans="1:6" s="1" customFormat="1" ht="12.95" customHeight="1" x14ac:dyDescent="0.2">
      <c r="A110" s="5"/>
      <c r="D110" s="4"/>
      <c r="F110" s="4"/>
    </row>
    <row r="111" spans="1:6" s="1" customFormat="1" ht="12.95" customHeight="1" x14ac:dyDescent="0.2">
      <c r="A111" s="5"/>
      <c r="D111" s="4"/>
      <c r="F111" s="4"/>
    </row>
    <row r="112" spans="1:6" s="1" customFormat="1" ht="12.95" customHeight="1" x14ac:dyDescent="0.2">
      <c r="A112" s="5"/>
      <c r="D112" s="4"/>
      <c r="F112" s="4"/>
    </row>
    <row r="113" spans="1:6" s="1" customFormat="1" ht="12.95" customHeight="1" x14ac:dyDescent="0.2">
      <c r="A113" s="5"/>
      <c r="D113" s="4"/>
      <c r="F113" s="4"/>
    </row>
    <row r="114" spans="1:6" s="1" customFormat="1" ht="12.95" customHeight="1" x14ac:dyDescent="0.2">
      <c r="A114" s="5"/>
      <c r="D114" s="4"/>
      <c r="F114" s="4"/>
    </row>
    <row r="115" spans="1:6" s="1" customFormat="1" ht="12.95" customHeight="1" x14ac:dyDescent="0.2">
      <c r="A115" s="5"/>
      <c r="D115" s="4"/>
      <c r="F115" s="4"/>
    </row>
    <row r="116" spans="1:6" s="1" customFormat="1" ht="12.95" customHeight="1" x14ac:dyDescent="0.2">
      <c r="A116" s="5"/>
      <c r="D116" s="4"/>
      <c r="F116" s="4"/>
    </row>
    <row r="117" spans="1:6" s="1" customFormat="1" ht="12.95" customHeight="1" x14ac:dyDescent="0.2">
      <c r="A117" s="5"/>
      <c r="D117" s="4"/>
      <c r="F117" s="4"/>
    </row>
    <row r="118" spans="1:6" s="1" customFormat="1" ht="12.95" customHeight="1" x14ac:dyDescent="0.2">
      <c r="A118" s="5"/>
      <c r="D118" s="4"/>
      <c r="F118" s="4"/>
    </row>
    <row r="119" spans="1:6" s="1" customFormat="1" ht="12.95" customHeight="1" x14ac:dyDescent="0.2">
      <c r="A119" s="5"/>
      <c r="D119" s="4"/>
      <c r="F119" s="4"/>
    </row>
    <row r="120" spans="1:6" s="1" customFormat="1" ht="12.95" customHeight="1" x14ac:dyDescent="0.2">
      <c r="A120" s="5"/>
      <c r="D120" s="4"/>
      <c r="F120" s="4"/>
    </row>
    <row r="121" spans="1:6" s="1" customFormat="1" ht="12.95" customHeight="1" x14ac:dyDescent="0.2">
      <c r="A121" s="5"/>
      <c r="D121" s="4"/>
      <c r="F121" s="4"/>
    </row>
    <row r="122" spans="1:6" s="1" customFormat="1" ht="12.95" customHeight="1" x14ac:dyDescent="0.2">
      <c r="A122" s="5"/>
      <c r="D122" s="4"/>
      <c r="F122" s="4"/>
    </row>
    <row r="123" spans="1:6" s="1" customFormat="1" ht="12.95" customHeight="1" x14ac:dyDescent="0.2">
      <c r="A123" s="5"/>
      <c r="D123" s="4"/>
      <c r="F123" s="4"/>
    </row>
    <row r="124" spans="1:6" s="1" customFormat="1" ht="12.95" customHeight="1" x14ac:dyDescent="0.2">
      <c r="A124" s="5"/>
      <c r="D124" s="4"/>
      <c r="F124" s="4"/>
    </row>
    <row r="125" spans="1:6" s="1" customFormat="1" ht="12.95" customHeight="1" x14ac:dyDescent="0.2">
      <c r="A125" s="5"/>
      <c r="D125" s="4"/>
      <c r="F125" s="4"/>
    </row>
    <row r="126" spans="1:6" s="1" customFormat="1" ht="12.95" customHeight="1" x14ac:dyDescent="0.2">
      <c r="A126" s="5"/>
      <c r="D126" s="4"/>
      <c r="F126" s="4"/>
    </row>
    <row r="127" spans="1:6" s="1" customFormat="1" ht="12.95" customHeight="1" x14ac:dyDescent="0.2">
      <c r="A127" s="5"/>
      <c r="D127" s="4"/>
      <c r="F127" s="4"/>
    </row>
    <row r="128" spans="1:6" s="1" customFormat="1" ht="12.95" customHeight="1" x14ac:dyDescent="0.2">
      <c r="A128" s="5"/>
      <c r="D128" s="4"/>
      <c r="F128" s="4"/>
    </row>
    <row r="129" spans="1:6" s="1" customFormat="1" ht="12.95" customHeight="1" x14ac:dyDescent="0.2">
      <c r="A129" s="5"/>
      <c r="D129" s="4"/>
      <c r="F129" s="4"/>
    </row>
    <row r="130" spans="1:6" s="1" customFormat="1" ht="12.95" customHeight="1" x14ac:dyDescent="0.2">
      <c r="A130" s="5"/>
      <c r="D130" s="4"/>
      <c r="F130" s="4"/>
    </row>
    <row r="131" spans="1:6" s="1" customFormat="1" ht="12.95" customHeight="1" x14ac:dyDescent="0.2">
      <c r="A131" s="5"/>
      <c r="D131" s="4"/>
      <c r="F131" s="4"/>
    </row>
    <row r="132" spans="1:6" s="1" customFormat="1" ht="12.95" customHeight="1" x14ac:dyDescent="0.2">
      <c r="A132" s="5"/>
      <c r="D132" s="4"/>
      <c r="F132" s="4"/>
    </row>
    <row r="133" spans="1:6" s="1" customFormat="1" ht="12.95" customHeight="1" x14ac:dyDescent="0.2">
      <c r="A133" s="5"/>
      <c r="D133" s="4"/>
      <c r="F133" s="4"/>
    </row>
    <row r="134" spans="1:6" s="1" customFormat="1" ht="12.95" customHeight="1" x14ac:dyDescent="0.2">
      <c r="A134" s="5"/>
      <c r="D134" s="4"/>
      <c r="F134" s="4"/>
    </row>
    <row r="135" spans="1:6" s="1" customFormat="1" ht="12.95" customHeight="1" x14ac:dyDescent="0.2">
      <c r="A135" s="5"/>
      <c r="D135" s="4"/>
      <c r="F135" s="4"/>
    </row>
    <row r="136" spans="1:6" s="1" customFormat="1" ht="12.95" customHeight="1" x14ac:dyDescent="0.2">
      <c r="A136" s="5"/>
      <c r="D136" s="4"/>
      <c r="F136" s="4"/>
    </row>
    <row r="137" spans="1:6" s="1" customFormat="1" ht="12.95" customHeight="1" x14ac:dyDescent="0.2">
      <c r="A137" s="5"/>
      <c r="D137" s="4"/>
      <c r="F137" s="4"/>
    </row>
    <row r="138" spans="1:6" s="1" customFormat="1" ht="12.95" customHeight="1" x14ac:dyDescent="0.2">
      <c r="A138" s="5"/>
      <c r="D138" s="4"/>
      <c r="F138" s="4"/>
    </row>
    <row r="139" spans="1:6" s="1" customFormat="1" ht="12.95" customHeight="1" x14ac:dyDescent="0.2">
      <c r="A139" s="5"/>
      <c r="D139" s="4"/>
      <c r="F139" s="4"/>
    </row>
    <row r="140" spans="1:6" s="1" customFormat="1" ht="12.95" customHeight="1" x14ac:dyDescent="0.2">
      <c r="A140" s="5"/>
      <c r="D140" s="4"/>
      <c r="F140" s="4"/>
    </row>
    <row r="141" spans="1:6" s="1" customFormat="1" ht="12.95" customHeight="1" x14ac:dyDescent="0.2">
      <c r="A141" s="5"/>
      <c r="D141" s="4"/>
      <c r="F141" s="4"/>
    </row>
    <row r="142" spans="1:6" s="1" customFormat="1" ht="12.95" customHeight="1" x14ac:dyDescent="0.2">
      <c r="A142" s="5"/>
      <c r="D142" s="4"/>
      <c r="F142" s="4"/>
    </row>
    <row r="143" spans="1:6" s="1" customFormat="1" ht="12.95" customHeight="1" x14ac:dyDescent="0.2">
      <c r="A143" s="5"/>
      <c r="D143" s="4"/>
      <c r="F143" s="4"/>
    </row>
    <row r="144" spans="1:6" s="1" customFormat="1" ht="12.95" customHeight="1" x14ac:dyDescent="0.2">
      <c r="A144" s="5"/>
      <c r="D144" s="4"/>
      <c r="F144" s="4"/>
    </row>
    <row r="145" spans="1:6" s="1" customFormat="1" ht="12.95" customHeight="1" x14ac:dyDescent="0.2">
      <c r="A145" s="5"/>
      <c r="D145" s="4"/>
      <c r="F145" s="4"/>
    </row>
    <row r="146" spans="1:6" s="1" customFormat="1" ht="12.95" customHeight="1" x14ac:dyDescent="0.2">
      <c r="A146" s="5"/>
      <c r="D146" s="4"/>
      <c r="F146" s="4"/>
    </row>
    <row r="147" spans="1:6" s="1" customFormat="1" ht="12.95" customHeight="1" x14ac:dyDescent="0.2">
      <c r="A147" s="5"/>
      <c r="D147" s="4"/>
      <c r="F147" s="4"/>
    </row>
    <row r="148" spans="1:6" s="1" customFormat="1" ht="12.95" customHeight="1" x14ac:dyDescent="0.2">
      <c r="A148" s="5"/>
      <c r="D148" s="4"/>
      <c r="F148" s="4"/>
    </row>
    <row r="149" spans="1:6" s="1" customFormat="1" ht="12.95" customHeight="1" x14ac:dyDescent="0.2">
      <c r="A149" s="5"/>
      <c r="D149" s="4"/>
      <c r="F149" s="4"/>
    </row>
    <row r="150" spans="1:6" s="1" customFormat="1" ht="12.95" customHeight="1" x14ac:dyDescent="0.2">
      <c r="A150" s="5"/>
      <c r="D150" s="4"/>
      <c r="F150" s="4"/>
    </row>
    <row r="151" spans="1:6" s="1" customFormat="1" ht="12.95" customHeight="1" x14ac:dyDescent="0.2">
      <c r="A151" s="5"/>
      <c r="D151" s="4"/>
      <c r="F151" s="4"/>
    </row>
    <row r="152" spans="1:6" s="1" customFormat="1" ht="12.95" customHeight="1" x14ac:dyDescent="0.2">
      <c r="A152" s="5"/>
      <c r="D152" s="4"/>
      <c r="F152" s="4"/>
    </row>
    <row r="153" spans="1:6" s="1" customFormat="1" ht="12.95" customHeight="1" x14ac:dyDescent="0.2">
      <c r="A153" s="5"/>
      <c r="D153" s="4"/>
      <c r="F153" s="4"/>
    </row>
    <row r="154" spans="1:6" s="1" customFormat="1" ht="12.95" customHeight="1" x14ac:dyDescent="0.2">
      <c r="A154" s="5"/>
      <c r="D154" s="4"/>
      <c r="F154" s="4"/>
    </row>
    <row r="155" spans="1:6" s="1" customFormat="1" ht="12.95" customHeight="1" x14ac:dyDescent="0.2">
      <c r="A155" s="5"/>
      <c r="D155" s="4"/>
      <c r="F155" s="4"/>
    </row>
    <row r="156" spans="1:6" s="1" customFormat="1" ht="12.95" customHeight="1" x14ac:dyDescent="0.2">
      <c r="A156" s="5"/>
      <c r="D156" s="4"/>
      <c r="F156" s="4"/>
    </row>
    <row r="157" spans="1:6" s="1" customFormat="1" ht="12.95" customHeight="1" x14ac:dyDescent="0.2">
      <c r="A157" s="5"/>
      <c r="D157" s="4"/>
      <c r="F157" s="4"/>
    </row>
    <row r="158" spans="1:6" s="1" customFormat="1" ht="12.95" customHeight="1" x14ac:dyDescent="0.2">
      <c r="A158" s="5"/>
      <c r="D158" s="4"/>
      <c r="F158" s="4"/>
    </row>
    <row r="159" spans="1:6" s="1" customFormat="1" ht="12.95" customHeight="1" x14ac:dyDescent="0.2">
      <c r="A159" s="5"/>
      <c r="D159" s="4"/>
      <c r="F159" s="4"/>
    </row>
    <row r="160" spans="1:6" s="1" customFormat="1" ht="12.95" customHeight="1" x14ac:dyDescent="0.2">
      <c r="A160" s="5"/>
      <c r="D160" s="4"/>
      <c r="F160" s="4"/>
    </row>
    <row r="161" spans="1:6" s="1" customFormat="1" ht="12.95" customHeight="1" x14ac:dyDescent="0.2">
      <c r="A161" s="5"/>
      <c r="D161" s="4"/>
      <c r="F161" s="4"/>
    </row>
    <row r="162" spans="1:6" s="1" customFormat="1" ht="12.95" customHeight="1" x14ac:dyDescent="0.2">
      <c r="A162" s="5"/>
      <c r="D162" s="4"/>
      <c r="F162" s="4"/>
    </row>
    <row r="163" spans="1:6" s="1" customFormat="1" ht="12.95" customHeight="1" x14ac:dyDescent="0.2">
      <c r="A163" s="5"/>
      <c r="D163" s="4"/>
      <c r="F163" s="4"/>
    </row>
    <row r="164" spans="1:6" s="1" customFormat="1" ht="12.95" customHeight="1" x14ac:dyDescent="0.2">
      <c r="A164" s="5"/>
      <c r="D164" s="4"/>
      <c r="F164" s="4"/>
    </row>
    <row r="165" spans="1:6" s="1" customFormat="1" ht="12.95" customHeight="1" x14ac:dyDescent="0.2">
      <c r="A165" s="5"/>
      <c r="D165" s="4"/>
      <c r="F165" s="4"/>
    </row>
    <row r="166" spans="1:6" s="1" customFormat="1" ht="12.95" customHeight="1" x14ac:dyDescent="0.2">
      <c r="A166" s="5"/>
      <c r="D166" s="4"/>
      <c r="F166" s="4"/>
    </row>
    <row r="167" spans="1:6" s="1" customFormat="1" ht="12.95" customHeight="1" x14ac:dyDescent="0.2">
      <c r="A167" s="5"/>
      <c r="D167" s="4"/>
      <c r="F167" s="4"/>
    </row>
    <row r="168" spans="1:6" s="1" customFormat="1" ht="12.95" customHeight="1" x14ac:dyDescent="0.2">
      <c r="A168" s="5"/>
      <c r="D168" s="4"/>
      <c r="F168" s="4"/>
    </row>
    <row r="169" spans="1:6" s="1" customFormat="1" ht="12.95" customHeight="1" x14ac:dyDescent="0.2">
      <c r="A169" s="5"/>
      <c r="D169" s="4"/>
      <c r="F169" s="4"/>
    </row>
    <row r="170" spans="1:6" s="1" customFormat="1" ht="12.95" customHeight="1" x14ac:dyDescent="0.2">
      <c r="A170" s="5"/>
      <c r="D170" s="4"/>
      <c r="F170" s="4"/>
    </row>
    <row r="171" spans="1:6" s="1" customFormat="1" ht="12.95" customHeight="1" x14ac:dyDescent="0.2">
      <c r="A171" s="5"/>
      <c r="D171" s="4"/>
      <c r="F171" s="4"/>
    </row>
    <row r="172" spans="1:6" s="1" customFormat="1" ht="12.95" customHeight="1" x14ac:dyDescent="0.2">
      <c r="A172" s="5"/>
      <c r="D172" s="4"/>
      <c r="F172" s="4"/>
    </row>
    <row r="173" spans="1:6" s="1" customFormat="1" ht="12.95" customHeight="1" x14ac:dyDescent="0.2">
      <c r="A173" s="5"/>
      <c r="D173" s="4"/>
      <c r="F173" s="4"/>
    </row>
    <row r="174" spans="1:6" s="1" customFormat="1" ht="12.95" customHeight="1" x14ac:dyDescent="0.2">
      <c r="A174" s="5"/>
      <c r="D174" s="4"/>
      <c r="F174" s="4"/>
    </row>
    <row r="175" spans="1:6" s="1" customFormat="1" ht="12.95" customHeight="1" x14ac:dyDescent="0.2">
      <c r="A175" s="5"/>
      <c r="D175" s="4"/>
      <c r="F175" s="4"/>
    </row>
    <row r="176" spans="1:6" s="1" customFormat="1" ht="12.95" customHeight="1" x14ac:dyDescent="0.2">
      <c r="A176" s="5"/>
      <c r="D176" s="4"/>
      <c r="F176" s="4"/>
    </row>
    <row r="177" spans="1:6" s="1" customFormat="1" ht="12.95" customHeight="1" x14ac:dyDescent="0.2">
      <c r="A177" s="5"/>
      <c r="D177" s="4"/>
      <c r="F177" s="4"/>
    </row>
    <row r="178" spans="1:6" s="1" customFormat="1" ht="12.95" customHeight="1" x14ac:dyDescent="0.2">
      <c r="A178" s="5"/>
      <c r="D178" s="4"/>
      <c r="F178" s="4"/>
    </row>
    <row r="179" spans="1:6" s="1" customFormat="1" ht="12.95" customHeight="1" x14ac:dyDescent="0.2">
      <c r="A179" s="5"/>
      <c r="D179" s="4"/>
      <c r="F179" s="4"/>
    </row>
    <row r="180" spans="1:6" s="1" customFormat="1" ht="12.95" customHeight="1" x14ac:dyDescent="0.2">
      <c r="A180" s="5"/>
      <c r="D180" s="4"/>
      <c r="F180" s="4"/>
    </row>
    <row r="181" spans="1:6" s="1" customFormat="1" ht="12.95" customHeight="1" x14ac:dyDescent="0.2">
      <c r="A181" s="5"/>
      <c r="D181" s="4"/>
      <c r="F181" s="4"/>
    </row>
    <row r="182" spans="1:6" s="1" customFormat="1" ht="12.95" customHeight="1" x14ac:dyDescent="0.2">
      <c r="A182" s="5"/>
      <c r="D182" s="4"/>
      <c r="F182" s="4"/>
    </row>
    <row r="183" spans="1:6" s="1" customFormat="1" ht="12.95" customHeight="1" x14ac:dyDescent="0.2">
      <c r="A183" s="5"/>
      <c r="D183" s="4"/>
      <c r="F183" s="4"/>
    </row>
    <row r="184" spans="1:6" s="1" customFormat="1" ht="12.95" customHeight="1" x14ac:dyDescent="0.2">
      <c r="A184" s="5"/>
      <c r="D184" s="4"/>
      <c r="F184" s="4"/>
    </row>
    <row r="185" spans="1:6" s="1" customFormat="1" ht="12.95" customHeight="1" x14ac:dyDescent="0.2">
      <c r="A185" s="5"/>
      <c r="D185" s="4"/>
      <c r="F185" s="4"/>
    </row>
    <row r="186" spans="1:6" s="1" customFormat="1" ht="12.95" customHeight="1" x14ac:dyDescent="0.2">
      <c r="A186" s="5"/>
      <c r="D186" s="4"/>
      <c r="F186" s="4"/>
    </row>
    <row r="187" spans="1:6" s="1" customFormat="1" ht="12.95" customHeight="1" x14ac:dyDescent="0.2">
      <c r="A187" s="5"/>
      <c r="D187" s="4"/>
      <c r="F187" s="4"/>
    </row>
    <row r="188" spans="1:6" s="1" customFormat="1" ht="12.95" customHeight="1" x14ac:dyDescent="0.2">
      <c r="A188" s="5"/>
      <c r="D188" s="4"/>
      <c r="F188" s="4"/>
    </row>
    <row r="189" spans="1:6" s="1" customFormat="1" ht="12.95" customHeight="1" x14ac:dyDescent="0.2">
      <c r="A189" s="5"/>
      <c r="D189" s="4"/>
      <c r="F189" s="4"/>
    </row>
    <row r="190" spans="1:6" s="1" customFormat="1" ht="12.95" customHeight="1" x14ac:dyDescent="0.2">
      <c r="A190" s="5"/>
      <c r="D190" s="4"/>
      <c r="F190" s="4"/>
    </row>
    <row r="191" spans="1:6" s="1" customFormat="1" ht="12.95" customHeight="1" x14ac:dyDescent="0.2">
      <c r="A191" s="5"/>
      <c r="D191" s="4"/>
      <c r="F191" s="4"/>
    </row>
    <row r="192" spans="1:6" s="1" customFormat="1" ht="12.95" customHeight="1" x14ac:dyDescent="0.2">
      <c r="A192" s="5"/>
      <c r="D192" s="4"/>
      <c r="F192" s="4"/>
    </row>
    <row r="193" spans="1:6" s="1" customFormat="1" ht="12.95" customHeight="1" x14ac:dyDescent="0.2">
      <c r="A193" s="5"/>
      <c r="D193" s="4"/>
      <c r="F193" s="4"/>
    </row>
    <row r="194" spans="1:6" s="1" customFormat="1" ht="12.95" customHeight="1" x14ac:dyDescent="0.2">
      <c r="A194" s="5"/>
      <c r="D194" s="4"/>
      <c r="F194" s="4"/>
    </row>
    <row r="195" spans="1:6" s="1" customFormat="1" ht="12.95" customHeight="1" x14ac:dyDescent="0.2">
      <c r="A195" s="5"/>
      <c r="D195" s="4"/>
      <c r="F195" s="4"/>
    </row>
    <row r="196" spans="1:6" s="1" customFormat="1" ht="12.95" customHeight="1" x14ac:dyDescent="0.2">
      <c r="A196" s="5"/>
      <c r="D196" s="4"/>
      <c r="F196" s="4"/>
    </row>
    <row r="197" spans="1:6" s="1" customFormat="1" ht="12.95" customHeight="1" x14ac:dyDescent="0.2">
      <c r="A197" s="5"/>
      <c r="D197" s="4"/>
      <c r="F197" s="4"/>
    </row>
    <row r="198" spans="1:6" s="1" customFormat="1" ht="12.95" customHeight="1" x14ac:dyDescent="0.2">
      <c r="A198" s="5"/>
      <c r="D198" s="4"/>
      <c r="F198" s="4"/>
    </row>
    <row r="199" spans="1:6" s="1" customFormat="1" ht="12.95" customHeight="1" x14ac:dyDescent="0.2">
      <c r="A199" s="5"/>
      <c r="D199" s="4"/>
      <c r="F199" s="4"/>
    </row>
    <row r="200" spans="1:6" s="1" customFormat="1" ht="12.95" customHeight="1" x14ac:dyDescent="0.2">
      <c r="A200" s="5"/>
      <c r="D200" s="4"/>
      <c r="F200" s="4"/>
    </row>
    <row r="201" spans="1:6" s="1" customFormat="1" ht="12.95" customHeight="1" x14ac:dyDescent="0.2">
      <c r="A201" s="5"/>
      <c r="D201" s="4"/>
      <c r="F201" s="4"/>
    </row>
    <row r="202" spans="1:6" s="1" customFormat="1" ht="12.95" customHeight="1" x14ac:dyDescent="0.2">
      <c r="A202" s="5"/>
      <c r="D202" s="4"/>
      <c r="F202" s="4"/>
    </row>
    <row r="203" spans="1:6" s="1" customFormat="1" ht="12.95" customHeight="1" x14ac:dyDescent="0.2">
      <c r="A203" s="5"/>
      <c r="D203" s="4"/>
      <c r="F203" s="4"/>
    </row>
    <row r="204" spans="1:6" s="1" customFormat="1" ht="12.95" customHeight="1" x14ac:dyDescent="0.2">
      <c r="A204" s="5"/>
      <c r="D204" s="4"/>
      <c r="F204" s="4"/>
    </row>
    <row r="205" spans="1:6" s="1" customFormat="1" ht="12.95" customHeight="1" x14ac:dyDescent="0.2">
      <c r="A205" s="5"/>
      <c r="D205" s="4"/>
      <c r="F205" s="4"/>
    </row>
    <row r="206" spans="1:6" s="1" customFormat="1" ht="12.95" customHeight="1" x14ac:dyDescent="0.2">
      <c r="A206" s="5"/>
      <c r="D206" s="4"/>
      <c r="F206" s="4"/>
    </row>
    <row r="207" spans="1:6" s="1" customFormat="1" ht="12.95" customHeight="1" x14ac:dyDescent="0.2">
      <c r="A207" s="5"/>
      <c r="D207" s="4"/>
      <c r="F207" s="4"/>
    </row>
    <row r="208" spans="1:6" s="1" customFormat="1" ht="12.95" customHeight="1" x14ac:dyDescent="0.2">
      <c r="A208" s="5"/>
      <c r="D208" s="4"/>
      <c r="F208" s="4"/>
    </row>
    <row r="209" spans="1:6" s="1" customFormat="1" ht="12.95" customHeight="1" x14ac:dyDescent="0.2">
      <c r="A209" s="5"/>
      <c r="D209" s="4"/>
      <c r="F209" s="4"/>
    </row>
    <row r="210" spans="1:6" s="1" customFormat="1" ht="12.95" customHeight="1" x14ac:dyDescent="0.2">
      <c r="A210" s="5"/>
      <c r="D210" s="4"/>
      <c r="F210" s="4"/>
    </row>
    <row r="211" spans="1:6" s="1" customFormat="1" ht="12.95" customHeight="1" x14ac:dyDescent="0.2">
      <c r="A211" s="5"/>
      <c r="D211" s="4"/>
      <c r="F211" s="4"/>
    </row>
    <row r="212" spans="1:6" s="1" customFormat="1" ht="12.95" customHeight="1" x14ac:dyDescent="0.2">
      <c r="A212" s="5"/>
      <c r="D212" s="4"/>
      <c r="F212" s="4"/>
    </row>
    <row r="213" spans="1:6" s="1" customFormat="1" ht="12.95" customHeight="1" x14ac:dyDescent="0.2">
      <c r="A213" s="5"/>
      <c r="D213" s="4"/>
      <c r="F213" s="4"/>
    </row>
  </sheetData>
  <mergeCells count="5">
    <mergeCell ref="B7:C7"/>
    <mergeCell ref="B8:C8"/>
    <mergeCell ref="B9:C9"/>
    <mergeCell ref="B18:C18"/>
    <mergeCell ref="B70:C70"/>
  </mergeCells>
  <pageMargins left="0.70866141732283472" right="0.51181102362204722" top="0.35433070866141736" bottom="0.35433070866141736" header="0.31496062992125984" footer="0.31496062992125984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workbookViewId="0">
      <selection activeCell="D23" sqref="D23"/>
    </sheetView>
  </sheetViews>
  <sheetFormatPr defaultRowHeight="15" x14ac:dyDescent="0.25"/>
  <cols>
    <col min="1" max="1" width="26.42578125" customWidth="1"/>
    <col min="2" max="2" width="22.85546875" customWidth="1"/>
    <col min="4" max="4" width="22.85546875" customWidth="1"/>
  </cols>
  <sheetData>
    <row r="2" spans="1:2" ht="15.75" x14ac:dyDescent="0.25">
      <c r="A2" s="18" t="s">
        <v>193</v>
      </c>
    </row>
    <row r="5" spans="1:2" ht="15.75" x14ac:dyDescent="0.25">
      <c r="A5" s="19" t="s">
        <v>115</v>
      </c>
      <c r="B5" s="20" t="s">
        <v>108</v>
      </c>
    </row>
    <row r="6" spans="1:2" x14ac:dyDescent="0.25">
      <c r="A6" s="37" t="s">
        <v>126</v>
      </c>
      <c r="B6" s="38"/>
    </row>
    <row r="7" spans="1:2" x14ac:dyDescent="0.25">
      <c r="A7" s="39" t="s">
        <v>127</v>
      </c>
      <c r="B7" s="40"/>
    </row>
    <row r="8" spans="1:2" x14ac:dyDescent="0.25">
      <c r="A8" s="39" t="s">
        <v>128</v>
      </c>
      <c r="B8" s="41"/>
    </row>
    <row r="9" spans="1:2" x14ac:dyDescent="0.25">
      <c r="A9" s="39" t="s">
        <v>129</v>
      </c>
      <c r="B9" s="41"/>
    </row>
    <row r="10" spans="1:2" x14ac:dyDescent="0.25">
      <c r="A10" s="39" t="s">
        <v>130</v>
      </c>
      <c r="B10" s="41"/>
    </row>
    <row r="11" spans="1:2" x14ac:dyDescent="0.25">
      <c r="A11" s="42" t="s">
        <v>131</v>
      </c>
      <c r="B11" s="41"/>
    </row>
    <row r="12" spans="1:2" x14ac:dyDescent="0.25">
      <c r="A12" s="43" t="s">
        <v>132</v>
      </c>
      <c r="B12" s="41"/>
    </row>
    <row r="13" spans="1:2" ht="22.5" x14ac:dyDescent="0.25">
      <c r="A13" s="42" t="s">
        <v>133</v>
      </c>
      <c r="B13" s="41"/>
    </row>
    <row r="14" spans="1:2" ht="22.5" x14ac:dyDescent="0.25">
      <c r="A14" s="44" t="s">
        <v>134</v>
      </c>
      <c r="B14" s="41"/>
    </row>
    <row r="15" spans="1:2" ht="23.25" x14ac:dyDescent="0.25">
      <c r="A15" s="45" t="s">
        <v>135</v>
      </c>
      <c r="B15" s="41"/>
    </row>
    <row r="16" spans="1:2" ht="22.5" x14ac:dyDescent="0.25">
      <c r="A16" s="42" t="s">
        <v>136</v>
      </c>
      <c r="B16" s="41"/>
    </row>
    <row r="17" spans="1:2" ht="45" x14ac:dyDescent="0.25">
      <c r="A17" s="42" t="s">
        <v>144</v>
      </c>
      <c r="B17" s="41"/>
    </row>
    <row r="18" spans="1:2" ht="22.5" x14ac:dyDescent="0.25">
      <c r="A18" s="42" t="s">
        <v>137</v>
      </c>
      <c r="B18" s="41"/>
    </row>
    <row r="19" spans="1:2" x14ac:dyDescent="0.25">
      <c r="A19" s="46" t="s">
        <v>138</v>
      </c>
      <c r="B19" s="41"/>
    </row>
    <row r="20" spans="1:2" x14ac:dyDescent="0.25">
      <c r="A20" s="39" t="s">
        <v>139</v>
      </c>
      <c r="B20" s="41"/>
    </row>
    <row r="21" spans="1:2" x14ac:dyDescent="0.25">
      <c r="A21" s="44" t="s">
        <v>140</v>
      </c>
      <c r="B21" s="41"/>
    </row>
    <row r="22" spans="1:2" ht="22.5" x14ac:dyDescent="0.25">
      <c r="A22" s="42" t="s">
        <v>141</v>
      </c>
      <c r="B22" s="41"/>
    </row>
    <row r="23" spans="1:2" x14ac:dyDescent="0.25">
      <c r="A23" s="47" t="s">
        <v>142</v>
      </c>
      <c r="B23" s="41"/>
    </row>
    <row r="24" spans="1:2" x14ac:dyDescent="0.25">
      <c r="A24" s="39" t="s">
        <v>143</v>
      </c>
      <c r="B24" s="41"/>
    </row>
    <row r="25" spans="1:2" x14ac:dyDescent="0.25">
      <c r="A25" s="22" t="s">
        <v>116</v>
      </c>
      <c r="B25" s="21">
        <f>SUM(B7:B24)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0"/>
  <sheetViews>
    <sheetView topLeftCell="A4" zoomScale="69" zoomScaleNormal="69" workbookViewId="0">
      <selection activeCell="D37" sqref="D37"/>
    </sheetView>
  </sheetViews>
  <sheetFormatPr defaultRowHeight="15" x14ac:dyDescent="0.25"/>
  <cols>
    <col min="1" max="1" width="6.5703125" customWidth="1"/>
    <col min="2" max="2" width="54.5703125" customWidth="1"/>
    <col min="3" max="3" width="15.28515625" customWidth="1"/>
    <col min="4" max="4" width="23.5703125" customWidth="1"/>
    <col min="5" max="5" width="22.7109375" customWidth="1"/>
    <col min="6" max="6" width="11.140625" customWidth="1"/>
    <col min="7" max="7" width="13.7109375" customWidth="1"/>
    <col min="8" max="8" width="12.85546875" customWidth="1"/>
    <col min="9" max="9" width="20" style="58" customWidth="1"/>
    <col min="10" max="11" width="26.28515625" style="58" customWidth="1"/>
    <col min="12" max="12" width="21.5703125" style="58" customWidth="1"/>
    <col min="13" max="13" width="15" style="58" customWidth="1"/>
    <col min="14" max="14" width="12.85546875" style="58" customWidth="1"/>
    <col min="15" max="15" width="9.140625" style="58"/>
    <col min="16" max="16" width="12.28515625" style="58" customWidth="1"/>
  </cols>
  <sheetData>
    <row r="2" spans="1:20" ht="18.75" x14ac:dyDescent="0.3">
      <c r="A2" t="s">
        <v>147</v>
      </c>
      <c r="B2" s="36" t="s">
        <v>194</v>
      </c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x14ac:dyDescent="0.25">
      <c r="A3" s="24" t="s">
        <v>148</v>
      </c>
      <c r="B3" s="24" t="s">
        <v>149</v>
      </c>
      <c r="C3" s="24" t="s">
        <v>150</v>
      </c>
      <c r="D3" s="24" t="s">
        <v>151</v>
      </c>
      <c r="E3" s="24" t="s">
        <v>152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32.25" customHeight="1" x14ac:dyDescent="0.25">
      <c r="A4" s="25">
        <v>1</v>
      </c>
      <c r="B4" s="29" t="s">
        <v>169</v>
      </c>
      <c r="C4" s="19" t="s">
        <v>153</v>
      </c>
      <c r="D4" s="19" t="s">
        <v>154</v>
      </c>
      <c r="E4" s="30">
        <v>13388.61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21" customHeight="1" x14ac:dyDescent="0.25">
      <c r="A5" s="25">
        <v>2</v>
      </c>
      <c r="B5" s="29" t="s">
        <v>181</v>
      </c>
      <c r="C5" s="19" t="s">
        <v>155</v>
      </c>
      <c r="D5" s="19" t="s">
        <v>156</v>
      </c>
      <c r="E5" s="30">
        <v>64950</v>
      </c>
      <c r="Q5" s="58"/>
      <c r="R5" s="58"/>
      <c r="S5" s="58"/>
      <c r="T5" s="58"/>
    </row>
    <row r="6" spans="1:20" ht="35.1" customHeight="1" x14ac:dyDescent="0.25">
      <c r="A6" s="25">
        <v>3</v>
      </c>
      <c r="B6" s="29" t="s">
        <v>157</v>
      </c>
      <c r="C6" s="19" t="s">
        <v>158</v>
      </c>
      <c r="D6" s="19" t="s">
        <v>159</v>
      </c>
      <c r="E6" s="30">
        <v>6069.72</v>
      </c>
      <c r="Q6" s="58"/>
      <c r="R6" s="58"/>
      <c r="S6" s="58"/>
      <c r="T6" s="58"/>
    </row>
    <row r="7" spans="1:20" ht="35.1" customHeight="1" x14ac:dyDescent="0.25">
      <c r="A7" s="25">
        <v>4</v>
      </c>
      <c r="B7" s="29" t="s">
        <v>160</v>
      </c>
      <c r="C7" s="19" t="s">
        <v>161</v>
      </c>
      <c r="D7" s="19" t="s">
        <v>162</v>
      </c>
      <c r="E7" s="30">
        <v>7094.78</v>
      </c>
      <c r="Q7" s="58"/>
      <c r="R7" s="58"/>
      <c r="S7" s="58"/>
      <c r="T7" s="58"/>
    </row>
    <row r="8" spans="1:20" ht="35.1" customHeight="1" x14ac:dyDescent="0.25">
      <c r="A8" s="25">
        <v>5</v>
      </c>
      <c r="B8" s="29" t="s">
        <v>182</v>
      </c>
      <c r="C8" s="19" t="s">
        <v>164</v>
      </c>
      <c r="D8" s="31">
        <v>44150</v>
      </c>
      <c r="E8" s="30">
        <v>20475</v>
      </c>
      <c r="M8" s="72"/>
      <c r="Q8" s="58"/>
      <c r="R8" s="58"/>
      <c r="S8" s="58"/>
      <c r="T8" s="58"/>
    </row>
    <row r="9" spans="1:20" ht="35.1" customHeight="1" x14ac:dyDescent="0.25">
      <c r="A9" s="25">
        <v>6</v>
      </c>
      <c r="B9" s="29" t="s">
        <v>183</v>
      </c>
      <c r="C9" s="19" t="s">
        <v>164</v>
      </c>
      <c r="D9" s="31">
        <v>44105</v>
      </c>
      <c r="E9" s="30">
        <v>28717.5</v>
      </c>
      <c r="Q9" s="58"/>
      <c r="R9" s="58"/>
      <c r="S9" s="58"/>
      <c r="T9" s="58"/>
    </row>
    <row r="10" spans="1:20" ht="35.1" customHeight="1" x14ac:dyDescent="0.25">
      <c r="A10" s="27">
        <v>7</v>
      </c>
      <c r="B10" s="32" t="s">
        <v>163</v>
      </c>
      <c r="C10" s="19" t="s">
        <v>164</v>
      </c>
      <c r="D10" s="31">
        <v>44152</v>
      </c>
      <c r="E10" s="30">
        <v>1629.12</v>
      </c>
      <c r="M10" s="72"/>
      <c r="N10" s="73"/>
      <c r="Q10" s="58"/>
      <c r="R10" s="58"/>
      <c r="S10" s="58"/>
      <c r="T10" s="58"/>
    </row>
    <row r="11" spans="1:20" ht="35.1" customHeight="1" x14ac:dyDescent="0.25">
      <c r="A11" s="27">
        <v>8</v>
      </c>
      <c r="B11" s="32" t="s">
        <v>184</v>
      </c>
      <c r="C11" s="19" t="s">
        <v>164</v>
      </c>
      <c r="D11" s="31">
        <v>44142</v>
      </c>
      <c r="E11" s="30">
        <v>7431.3</v>
      </c>
      <c r="N11" s="73"/>
      <c r="Q11" s="58"/>
      <c r="R11" s="58"/>
      <c r="S11" s="58"/>
      <c r="T11" s="58"/>
    </row>
    <row r="12" spans="1:20" ht="35.1" customHeight="1" x14ac:dyDescent="0.25">
      <c r="A12" s="25">
        <v>9</v>
      </c>
      <c r="B12" s="29" t="s">
        <v>165</v>
      </c>
      <c r="C12" s="19" t="s">
        <v>166</v>
      </c>
      <c r="D12" s="19" t="s">
        <v>167</v>
      </c>
      <c r="E12" s="30">
        <v>10874.3</v>
      </c>
      <c r="M12" s="72"/>
      <c r="Q12" s="58"/>
      <c r="R12" s="58"/>
      <c r="S12" s="58"/>
      <c r="T12" s="58"/>
    </row>
    <row r="13" spans="1:20" ht="35.1" customHeight="1" x14ac:dyDescent="0.25">
      <c r="A13" s="25">
        <v>10</v>
      </c>
      <c r="B13" s="29" t="s">
        <v>185</v>
      </c>
      <c r="C13" s="19" t="s">
        <v>186</v>
      </c>
      <c r="D13" s="31">
        <v>43936</v>
      </c>
      <c r="E13" s="30">
        <v>5535</v>
      </c>
      <c r="Q13" s="58"/>
      <c r="R13" s="58"/>
      <c r="S13" s="58"/>
      <c r="T13" s="58"/>
    </row>
    <row r="14" spans="1:20" ht="35.1" customHeight="1" x14ac:dyDescent="0.25">
      <c r="A14" s="25">
        <v>11</v>
      </c>
      <c r="B14" s="29" t="s">
        <v>187</v>
      </c>
      <c r="C14" s="19" t="s">
        <v>186</v>
      </c>
      <c r="D14" s="31">
        <v>44086</v>
      </c>
      <c r="E14" s="30">
        <v>3550</v>
      </c>
      <c r="M14" s="72"/>
      <c r="Q14" s="58"/>
      <c r="R14" s="58"/>
      <c r="S14" s="58"/>
      <c r="T14" s="58"/>
    </row>
    <row r="15" spans="1:20" ht="35.1" customHeight="1" x14ac:dyDescent="0.25">
      <c r="A15" s="25">
        <v>12</v>
      </c>
      <c r="B15" s="29" t="s">
        <v>188</v>
      </c>
      <c r="C15" s="19" t="s">
        <v>186</v>
      </c>
      <c r="D15" s="31">
        <v>44169</v>
      </c>
      <c r="E15" s="30">
        <v>3328</v>
      </c>
      <c r="Q15" s="58"/>
      <c r="R15" s="58"/>
      <c r="S15" s="58"/>
      <c r="T15" s="58"/>
    </row>
    <row r="16" spans="1:20" ht="35.1" customHeight="1" x14ac:dyDescent="0.25">
      <c r="A16" s="25">
        <v>13</v>
      </c>
      <c r="B16" s="29" t="s">
        <v>189</v>
      </c>
      <c r="C16" s="19" t="s">
        <v>186</v>
      </c>
      <c r="D16" s="31">
        <v>44140</v>
      </c>
      <c r="E16" s="30">
        <v>129982</v>
      </c>
      <c r="N16" s="73"/>
      <c r="Q16" s="58"/>
      <c r="R16" s="58"/>
      <c r="S16" s="58"/>
      <c r="T16" s="58"/>
    </row>
    <row r="17" spans="1:20" ht="35.1" customHeight="1" x14ac:dyDescent="0.3">
      <c r="A17" s="26"/>
      <c r="B17" s="34" t="s">
        <v>168</v>
      </c>
      <c r="C17" s="26"/>
      <c r="D17" s="19"/>
      <c r="E17" s="35">
        <f>SUM(E4:E16)</f>
        <v>303025.32999999996</v>
      </c>
      <c r="M17" s="72"/>
      <c r="N17" s="73"/>
      <c r="Q17" s="58"/>
      <c r="R17" s="58"/>
      <c r="S17" s="58"/>
      <c r="T17" s="58"/>
    </row>
    <row r="18" spans="1:20" ht="15.75" x14ac:dyDescent="0.25">
      <c r="B18" s="18"/>
      <c r="C18" s="18"/>
      <c r="D18" s="18"/>
      <c r="E18" s="33"/>
      <c r="N18" s="73"/>
      <c r="Q18" s="58"/>
      <c r="R18" s="58"/>
      <c r="S18" s="58"/>
      <c r="T18" s="58"/>
    </row>
    <row r="19" spans="1:20" x14ac:dyDescent="0.25">
      <c r="N19" s="73"/>
      <c r="Q19" s="58"/>
      <c r="R19" s="58"/>
      <c r="S19" s="58"/>
      <c r="T19" s="58"/>
    </row>
    <row r="20" spans="1:20" x14ac:dyDescent="0.25">
      <c r="M20" s="72"/>
      <c r="N20" s="73"/>
      <c r="Q20" s="58"/>
      <c r="R20" s="58"/>
      <c r="S20" s="58"/>
      <c r="T20" s="58"/>
    </row>
    <row r="21" spans="1:20" x14ac:dyDescent="0.25">
      <c r="Q21" s="58"/>
      <c r="R21" s="58"/>
      <c r="S21" s="58"/>
      <c r="T21" s="58"/>
    </row>
    <row r="22" spans="1:20" x14ac:dyDescent="0.25">
      <c r="M22" s="72"/>
      <c r="N22" s="73"/>
      <c r="Q22" s="58"/>
      <c r="R22" s="58"/>
      <c r="S22" s="58"/>
      <c r="T22" s="58"/>
    </row>
    <row r="23" spans="1:20" x14ac:dyDescent="0.25">
      <c r="Q23" s="58"/>
      <c r="R23" s="58"/>
      <c r="S23" s="58"/>
      <c r="T23" s="58"/>
    </row>
    <row r="24" spans="1:20" x14ac:dyDescent="0.25">
      <c r="M24" s="72"/>
      <c r="N24" s="73"/>
      <c r="Q24" s="58"/>
      <c r="R24" s="58"/>
      <c r="S24" s="58"/>
      <c r="T24" s="58"/>
    </row>
    <row r="25" spans="1:20" x14ac:dyDescent="0.25">
      <c r="M25" s="72"/>
      <c r="N25" s="73"/>
      <c r="Q25" s="58"/>
      <c r="R25" s="58"/>
      <c r="S25" s="58"/>
      <c r="T25" s="58"/>
    </row>
    <row r="26" spans="1:20" x14ac:dyDescent="0.25">
      <c r="M26" s="72"/>
      <c r="N26" s="73"/>
      <c r="Q26" s="58"/>
      <c r="R26" s="58"/>
      <c r="S26" s="58"/>
      <c r="T26" s="58"/>
    </row>
    <row r="27" spans="1:20" x14ac:dyDescent="0.25">
      <c r="M27" s="72"/>
      <c r="N27" s="73"/>
      <c r="Q27" s="58"/>
      <c r="R27" s="58"/>
      <c r="S27" s="58"/>
      <c r="T27" s="58"/>
    </row>
    <row r="28" spans="1:20" x14ac:dyDescent="0.25">
      <c r="M28" s="72"/>
      <c r="N28" s="73"/>
      <c r="Q28" s="58"/>
      <c r="R28" s="58"/>
      <c r="S28" s="58"/>
      <c r="T28" s="58"/>
    </row>
    <row r="29" spans="1:20" x14ac:dyDescent="0.25">
      <c r="M29" s="72"/>
      <c r="N29" s="73"/>
      <c r="Q29" s="58"/>
      <c r="R29" s="58"/>
      <c r="S29" s="58"/>
      <c r="T29" s="58"/>
    </row>
    <row r="30" spans="1:20" x14ac:dyDescent="0.25">
      <c r="M30" s="72"/>
      <c r="N30" s="73"/>
      <c r="Q30" s="58"/>
      <c r="R30" s="58"/>
      <c r="S30" s="58"/>
      <c r="T30" s="58"/>
    </row>
    <row r="31" spans="1:20" x14ac:dyDescent="0.25">
      <c r="M31" s="72"/>
      <c r="N31" s="73"/>
      <c r="Q31" s="58"/>
      <c r="R31" s="58"/>
      <c r="S31" s="58"/>
      <c r="T31" s="58"/>
    </row>
    <row r="32" spans="1:20" x14ac:dyDescent="0.25">
      <c r="M32" s="72"/>
      <c r="N32" s="73"/>
      <c r="Q32" s="58"/>
      <c r="R32" s="58"/>
      <c r="S32" s="58"/>
      <c r="T32" s="58"/>
    </row>
    <row r="33" spans="13:20" x14ac:dyDescent="0.25">
      <c r="M33" s="72"/>
      <c r="N33" s="73"/>
      <c r="Q33" s="58"/>
      <c r="R33" s="58"/>
      <c r="S33" s="58"/>
      <c r="T33" s="58"/>
    </row>
    <row r="34" spans="13:20" x14ac:dyDescent="0.25">
      <c r="N34" s="73"/>
      <c r="Q34" s="58"/>
      <c r="R34" s="58"/>
      <c r="S34" s="58"/>
      <c r="T34" s="58"/>
    </row>
    <row r="35" spans="13:20" x14ac:dyDescent="0.25">
      <c r="Q35" s="58"/>
      <c r="R35" s="58"/>
      <c r="S35" s="58"/>
      <c r="T35" s="58"/>
    </row>
    <row r="36" spans="13:20" x14ac:dyDescent="0.25">
      <c r="Q36" s="58"/>
      <c r="R36" s="58"/>
      <c r="S36" s="58"/>
      <c r="T36" s="58"/>
    </row>
    <row r="37" spans="13:20" x14ac:dyDescent="0.25">
      <c r="Q37" s="58"/>
      <c r="R37" s="58"/>
      <c r="S37" s="58"/>
      <c r="T37" s="58"/>
    </row>
    <row r="38" spans="13:20" x14ac:dyDescent="0.25">
      <c r="Q38" s="58"/>
      <c r="R38" s="58"/>
      <c r="S38" s="58"/>
      <c r="T38" s="58"/>
    </row>
    <row r="39" spans="13:20" x14ac:dyDescent="0.25">
      <c r="Q39" s="58"/>
      <c r="R39" s="58"/>
      <c r="S39" s="58"/>
      <c r="T39" s="58"/>
    </row>
    <row r="40" spans="13:20" x14ac:dyDescent="0.25">
      <c r="Q40" s="58"/>
      <c r="R40" s="58"/>
      <c r="S40" s="58"/>
      <c r="T40" s="58"/>
    </row>
  </sheetData>
  <mergeCells count="1">
    <mergeCell ref="I2:T2"/>
  </mergeCells>
  <pageMargins left="0.7" right="0.7" top="0.75" bottom="0.75" header="0.3" footer="0.3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1"/>
  <sheetViews>
    <sheetView topLeftCell="B5" zoomScale="83" zoomScaleNormal="83" workbookViewId="0">
      <selection activeCell="B32" sqref="A32:XFD32"/>
    </sheetView>
  </sheetViews>
  <sheetFormatPr defaultRowHeight="15" x14ac:dyDescent="0.25"/>
  <cols>
    <col min="1" max="1" width="6.28515625" customWidth="1"/>
    <col min="2" max="2" width="54" customWidth="1"/>
    <col min="3" max="3" width="62.140625" customWidth="1"/>
    <col min="4" max="4" width="29" customWidth="1"/>
    <col min="5" max="5" width="15" style="50" customWidth="1"/>
    <col min="6" max="6" width="17.85546875" customWidth="1"/>
    <col min="7" max="7" width="18.7109375" style="58" customWidth="1"/>
    <col min="8" max="8" width="12.28515625" customWidth="1"/>
  </cols>
  <sheetData>
    <row r="2" spans="1:12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x14ac:dyDescent="0.25">
      <c r="A3" s="54" t="s">
        <v>195</v>
      </c>
      <c r="B3" s="54"/>
      <c r="C3" s="54"/>
      <c r="D3" s="54"/>
      <c r="E3" s="52"/>
      <c r="F3" s="54"/>
      <c r="G3" s="57"/>
      <c r="H3" s="57"/>
      <c r="I3" s="57"/>
      <c r="J3" s="57"/>
      <c r="K3" s="57"/>
      <c r="L3" s="57"/>
    </row>
    <row r="4" spans="1:12" ht="32.25" customHeight="1" x14ac:dyDescent="0.25">
      <c r="A4" s="55" t="s">
        <v>196</v>
      </c>
      <c r="B4" s="56"/>
      <c r="C4" s="56"/>
      <c r="D4" s="56"/>
      <c r="E4" s="53"/>
      <c r="F4" s="56"/>
      <c r="G4" s="57"/>
      <c r="H4" s="57"/>
      <c r="I4" s="57"/>
      <c r="J4" s="57"/>
      <c r="K4" s="57"/>
      <c r="L4" s="57"/>
    </row>
    <row r="5" spans="1:12" ht="21" customHeight="1" x14ac:dyDescent="0.25">
      <c r="A5" s="26" t="s">
        <v>148</v>
      </c>
      <c r="B5" s="26" t="s">
        <v>149</v>
      </c>
      <c r="C5" s="26" t="s">
        <v>197</v>
      </c>
      <c r="D5" s="26" t="s">
        <v>198</v>
      </c>
      <c r="E5" s="51" t="s">
        <v>199</v>
      </c>
      <c r="F5" s="26" t="s">
        <v>5</v>
      </c>
      <c r="H5" s="58"/>
      <c r="I5" s="58"/>
      <c r="J5" s="58"/>
      <c r="K5" s="58"/>
      <c r="L5" s="58"/>
    </row>
    <row r="6" spans="1:12" ht="24.75" customHeight="1" x14ac:dyDescent="0.25">
      <c r="A6" s="26" t="s">
        <v>200</v>
      </c>
      <c r="B6" s="26"/>
      <c r="C6" s="26"/>
      <c r="D6" s="26"/>
      <c r="E6" s="51"/>
      <c r="F6" s="26"/>
      <c r="H6" s="58"/>
      <c r="I6" s="58"/>
      <c r="J6" s="58"/>
      <c r="K6" s="58"/>
      <c r="L6" s="58"/>
    </row>
    <row r="7" spans="1:12" ht="27.75" customHeight="1" x14ac:dyDescent="0.25">
      <c r="A7" s="26"/>
      <c r="B7" s="82" t="s">
        <v>201</v>
      </c>
      <c r="C7" s="82"/>
      <c r="D7" s="26"/>
      <c r="E7" s="51"/>
      <c r="F7" s="65">
        <v>80800</v>
      </c>
      <c r="G7" s="67"/>
      <c r="H7" s="58"/>
      <c r="I7" s="58"/>
      <c r="J7" s="58"/>
      <c r="K7" s="58"/>
      <c r="L7" s="58"/>
    </row>
    <row r="8" spans="1:12" ht="35.1" customHeight="1" x14ac:dyDescent="0.25">
      <c r="A8" s="26"/>
      <c r="B8" s="61"/>
      <c r="C8" s="26" t="s">
        <v>202</v>
      </c>
      <c r="D8" s="26" t="s">
        <v>203</v>
      </c>
      <c r="E8" s="59">
        <v>44325</v>
      </c>
      <c r="F8" s="26">
        <v>47000</v>
      </c>
      <c r="H8" s="58"/>
      <c r="I8" s="58"/>
      <c r="J8" s="58"/>
      <c r="K8" s="58"/>
      <c r="L8" s="58"/>
    </row>
    <row r="9" spans="1:12" ht="35.1" customHeight="1" x14ac:dyDescent="0.25">
      <c r="A9" s="26"/>
      <c r="B9" s="62"/>
      <c r="C9" s="26" t="s">
        <v>213</v>
      </c>
      <c r="D9" s="26" t="s">
        <v>214</v>
      </c>
      <c r="E9" s="59">
        <v>44279</v>
      </c>
      <c r="F9" s="26">
        <v>33800</v>
      </c>
      <c r="H9" s="58"/>
      <c r="I9" s="58"/>
      <c r="J9" s="58"/>
      <c r="K9" s="58"/>
      <c r="L9" s="58"/>
    </row>
    <row r="10" spans="1:12" ht="35.1" customHeight="1" x14ac:dyDescent="0.25">
      <c r="A10" s="26"/>
      <c r="B10" s="82" t="s">
        <v>237</v>
      </c>
      <c r="C10" s="82"/>
      <c r="D10" s="26"/>
      <c r="E10" s="51"/>
      <c r="F10" s="69">
        <v>53039</v>
      </c>
      <c r="G10" s="67"/>
      <c r="H10" s="58"/>
      <c r="I10" s="58"/>
      <c r="J10" s="58"/>
      <c r="K10" s="58"/>
      <c r="L10" s="58"/>
    </row>
    <row r="11" spans="1:12" ht="35.1" customHeight="1" x14ac:dyDescent="0.25">
      <c r="A11" s="26"/>
      <c r="B11" s="61"/>
      <c r="C11" s="64" t="s">
        <v>204</v>
      </c>
      <c r="D11" s="26" t="s">
        <v>205</v>
      </c>
      <c r="E11" s="59">
        <v>44489</v>
      </c>
      <c r="F11" s="49">
        <v>6039</v>
      </c>
      <c r="H11" s="58"/>
      <c r="I11" s="58"/>
      <c r="J11" s="58"/>
      <c r="K11" s="58"/>
      <c r="L11" s="58"/>
    </row>
    <row r="12" spans="1:12" ht="35.1" customHeight="1" x14ac:dyDescent="0.25">
      <c r="A12" s="26"/>
      <c r="B12" s="62"/>
      <c r="C12" s="60" t="s">
        <v>211</v>
      </c>
      <c r="D12" s="26" t="s">
        <v>212</v>
      </c>
      <c r="E12" s="51"/>
      <c r="F12" s="26">
        <v>47000</v>
      </c>
      <c r="H12" s="58"/>
      <c r="I12" s="58"/>
      <c r="J12" s="58"/>
      <c r="K12" s="58"/>
      <c r="L12" s="58"/>
    </row>
    <row r="13" spans="1:12" ht="22.5" customHeight="1" x14ac:dyDescent="0.25">
      <c r="A13" s="26"/>
      <c r="B13" s="83" t="s">
        <v>236</v>
      </c>
      <c r="C13" s="84"/>
      <c r="D13" s="26"/>
      <c r="E13" s="51"/>
      <c r="F13" s="69">
        <v>4340.88</v>
      </c>
      <c r="G13" s="67"/>
      <c r="H13" s="58"/>
      <c r="I13" s="58"/>
      <c r="J13" s="58"/>
      <c r="K13" s="58"/>
      <c r="L13" s="58"/>
    </row>
    <row r="14" spans="1:12" ht="35.1" customHeight="1" x14ac:dyDescent="0.25">
      <c r="A14" s="26"/>
      <c r="B14" s="61"/>
      <c r="C14" s="60" t="s">
        <v>206</v>
      </c>
      <c r="D14" s="26" t="s">
        <v>207</v>
      </c>
      <c r="E14" s="51" t="s">
        <v>208</v>
      </c>
      <c r="F14" s="49">
        <v>2064.88</v>
      </c>
      <c r="H14" s="58"/>
    </row>
    <row r="15" spans="1:12" ht="24.75" customHeight="1" x14ac:dyDescent="0.25">
      <c r="A15" s="26"/>
      <c r="B15" s="62"/>
      <c r="C15" s="60" t="s">
        <v>209</v>
      </c>
      <c r="D15" s="26" t="s">
        <v>210</v>
      </c>
      <c r="E15" s="59">
        <v>44426</v>
      </c>
      <c r="F15" s="26">
        <v>2276</v>
      </c>
      <c r="H15" s="58"/>
      <c r="I15" s="58"/>
      <c r="J15" s="58"/>
      <c r="K15" s="58"/>
      <c r="L15" s="58"/>
    </row>
    <row r="16" spans="1:12" ht="35.1" customHeight="1" x14ac:dyDescent="0.25">
      <c r="A16" s="26"/>
      <c r="B16" s="26" t="s">
        <v>215</v>
      </c>
      <c r="C16" s="26"/>
      <c r="D16" s="26"/>
      <c r="E16" s="51"/>
      <c r="F16" s="69">
        <v>89395</v>
      </c>
      <c r="G16" s="68"/>
      <c r="H16" s="58"/>
      <c r="I16" s="58"/>
      <c r="J16" s="58"/>
      <c r="K16" s="58"/>
      <c r="L16" s="58"/>
    </row>
    <row r="17" spans="1:12" ht="20.25" customHeight="1" x14ac:dyDescent="0.25">
      <c r="A17" s="26"/>
      <c r="B17" s="61"/>
      <c r="C17" s="60" t="s">
        <v>216</v>
      </c>
      <c r="D17" s="26" t="s">
        <v>217</v>
      </c>
      <c r="E17" s="51" t="s">
        <v>218</v>
      </c>
      <c r="F17" s="49">
        <v>10440</v>
      </c>
      <c r="H17" s="58"/>
      <c r="I17" s="58"/>
      <c r="J17" s="58"/>
      <c r="K17" s="58"/>
      <c r="L17" s="58"/>
    </row>
    <row r="18" spans="1:12" ht="15" customHeight="1" x14ac:dyDescent="0.25">
      <c r="A18" s="26"/>
      <c r="B18" s="63"/>
      <c r="C18" s="60" t="s">
        <v>216</v>
      </c>
      <c r="D18" s="26" t="s">
        <v>217</v>
      </c>
      <c r="E18" s="59">
        <v>44253</v>
      </c>
      <c r="F18" s="49">
        <v>13635</v>
      </c>
      <c r="H18" s="58"/>
      <c r="I18" s="58"/>
      <c r="J18" s="58"/>
      <c r="K18" s="58"/>
      <c r="L18" s="58"/>
    </row>
    <row r="19" spans="1:12" x14ac:dyDescent="0.25">
      <c r="A19" s="26"/>
      <c r="B19" s="63"/>
      <c r="C19" s="60" t="s">
        <v>216</v>
      </c>
      <c r="D19" s="26" t="s">
        <v>217</v>
      </c>
      <c r="E19" s="51" t="s">
        <v>219</v>
      </c>
      <c r="F19" s="49">
        <v>21660</v>
      </c>
      <c r="H19" s="58"/>
      <c r="I19" s="58"/>
      <c r="J19" s="58"/>
      <c r="K19" s="58"/>
      <c r="L19" s="58"/>
    </row>
    <row r="20" spans="1:12" x14ac:dyDescent="0.25">
      <c r="A20" s="26"/>
      <c r="B20" s="63"/>
      <c r="C20" s="60" t="s">
        <v>216</v>
      </c>
      <c r="D20" s="26" t="s">
        <v>217</v>
      </c>
      <c r="E20" s="51" t="s">
        <v>220</v>
      </c>
      <c r="F20" s="49">
        <v>21660</v>
      </c>
      <c r="H20" s="58"/>
      <c r="I20" s="58"/>
      <c r="J20" s="58"/>
      <c r="K20" s="58"/>
      <c r="L20" s="58"/>
    </row>
    <row r="21" spans="1:12" x14ac:dyDescent="0.25">
      <c r="A21" s="26"/>
      <c r="B21" s="62"/>
      <c r="C21" s="60" t="s">
        <v>216</v>
      </c>
      <c r="D21" s="26" t="s">
        <v>217</v>
      </c>
      <c r="E21" s="59">
        <v>44559</v>
      </c>
      <c r="F21" s="49">
        <v>22000</v>
      </c>
      <c r="H21" s="58"/>
      <c r="I21" s="58"/>
      <c r="J21" s="58"/>
      <c r="K21" s="58"/>
      <c r="L21" s="58"/>
    </row>
    <row r="22" spans="1:12" ht="15.75" x14ac:dyDescent="0.25">
      <c r="A22" s="26"/>
      <c r="B22" s="26" t="s">
        <v>221</v>
      </c>
      <c r="C22" s="26"/>
      <c r="D22" s="26"/>
      <c r="E22" s="51"/>
      <c r="F22" s="70">
        <v>7500</v>
      </c>
      <c r="G22" s="67"/>
      <c r="H22" s="58"/>
      <c r="I22" s="58"/>
      <c r="J22" s="58"/>
      <c r="K22" s="58"/>
      <c r="L22" s="58"/>
    </row>
    <row r="23" spans="1:12" x14ac:dyDescent="0.25">
      <c r="A23" s="26"/>
      <c r="B23" s="26"/>
      <c r="C23" s="26" t="s">
        <v>222</v>
      </c>
      <c r="D23" s="26" t="s">
        <v>217</v>
      </c>
      <c r="E23" s="59">
        <v>44461</v>
      </c>
      <c r="F23" s="66">
        <v>7500</v>
      </c>
      <c r="H23" s="58"/>
      <c r="I23" s="58"/>
      <c r="J23" s="58"/>
      <c r="K23" s="58"/>
      <c r="L23" s="58"/>
    </row>
    <row r="24" spans="1:12" ht="15.75" x14ac:dyDescent="0.25">
      <c r="A24" s="26"/>
      <c r="B24" s="26" t="s">
        <v>223</v>
      </c>
      <c r="C24" s="26"/>
      <c r="D24" s="26"/>
      <c r="E24" s="51"/>
      <c r="F24" s="70">
        <v>100807.85</v>
      </c>
      <c r="G24" s="67"/>
      <c r="H24" s="58"/>
      <c r="I24" s="58"/>
      <c r="J24" s="58"/>
      <c r="K24" s="58"/>
      <c r="L24" s="58"/>
    </row>
    <row r="25" spans="1:12" x14ac:dyDescent="0.25">
      <c r="A25" s="26"/>
      <c r="B25" s="26"/>
      <c r="C25" s="26" t="s">
        <v>139</v>
      </c>
      <c r="D25" s="26" t="s">
        <v>241</v>
      </c>
      <c r="E25" s="59">
        <v>44419</v>
      </c>
      <c r="F25" s="49">
        <v>9794</v>
      </c>
      <c r="H25" s="58"/>
      <c r="I25" s="58"/>
      <c r="J25" s="58"/>
      <c r="K25" s="58"/>
      <c r="L25" s="58"/>
    </row>
    <row r="26" spans="1:12" x14ac:dyDescent="0.25">
      <c r="A26" s="26"/>
      <c r="B26" s="26"/>
      <c r="C26" s="26" t="s">
        <v>240</v>
      </c>
      <c r="D26" s="26" t="s">
        <v>230</v>
      </c>
      <c r="E26" s="59">
        <v>44533</v>
      </c>
      <c r="F26" s="49">
        <v>2928</v>
      </c>
      <c r="H26" s="58"/>
      <c r="I26" s="58"/>
      <c r="J26" s="58"/>
      <c r="K26" s="58"/>
      <c r="L26" s="58"/>
    </row>
    <row r="27" spans="1:12" x14ac:dyDescent="0.25">
      <c r="A27" s="26"/>
      <c r="B27" s="26"/>
      <c r="C27" s="26" t="s">
        <v>224</v>
      </c>
      <c r="D27" s="26" t="s">
        <v>225</v>
      </c>
      <c r="E27" s="59">
        <v>44298</v>
      </c>
      <c r="F27" s="49">
        <v>11087</v>
      </c>
      <c r="H27" s="58"/>
      <c r="I27" s="58"/>
      <c r="J27" s="58"/>
      <c r="K27" s="58"/>
      <c r="L27" s="58"/>
    </row>
    <row r="28" spans="1:12" x14ac:dyDescent="0.25">
      <c r="A28" s="26"/>
      <c r="B28" s="26"/>
      <c r="C28" s="26" t="s">
        <v>226</v>
      </c>
      <c r="D28" s="26" t="s">
        <v>227</v>
      </c>
      <c r="E28" s="59">
        <v>44221</v>
      </c>
      <c r="F28" s="49">
        <v>5357.85</v>
      </c>
      <c r="L28" s="58"/>
    </row>
    <row r="29" spans="1:12" x14ac:dyDescent="0.25">
      <c r="A29" s="26"/>
      <c r="B29" s="26"/>
      <c r="C29" s="26" t="s">
        <v>228</v>
      </c>
      <c r="D29" s="26" t="s">
        <v>229</v>
      </c>
      <c r="E29" s="59">
        <v>44386</v>
      </c>
      <c r="F29" s="49">
        <v>3432</v>
      </c>
      <c r="L29" s="58"/>
    </row>
    <row r="30" spans="1:12" x14ac:dyDescent="0.25">
      <c r="A30" s="26"/>
      <c r="B30" s="26"/>
      <c r="C30" s="26" t="s">
        <v>243</v>
      </c>
      <c r="D30" s="26" t="s">
        <v>231</v>
      </c>
      <c r="E30" s="59">
        <v>44510</v>
      </c>
      <c r="F30" s="49">
        <v>3146</v>
      </c>
      <c r="H30" s="58"/>
      <c r="I30" s="58"/>
      <c r="J30" s="58"/>
      <c r="K30" s="58"/>
      <c r="L30" s="58"/>
    </row>
    <row r="31" spans="1:12" x14ac:dyDescent="0.25">
      <c r="A31" s="26"/>
      <c r="B31" s="26"/>
      <c r="C31" s="26" t="s">
        <v>239</v>
      </c>
      <c r="D31" s="26" t="s">
        <v>232</v>
      </c>
      <c r="E31" s="59">
        <v>44379</v>
      </c>
      <c r="F31" s="49">
        <v>56796</v>
      </c>
      <c r="H31" s="58"/>
      <c r="I31" s="58"/>
      <c r="J31" s="58"/>
      <c r="K31" s="58"/>
      <c r="L31" s="58"/>
    </row>
    <row r="32" spans="1:12" x14ac:dyDescent="0.25">
      <c r="A32" s="26"/>
      <c r="B32" s="26"/>
      <c r="C32" s="26" t="s">
        <v>242</v>
      </c>
      <c r="D32" s="26" t="s">
        <v>233</v>
      </c>
      <c r="E32" s="59">
        <v>44545</v>
      </c>
      <c r="F32" s="49">
        <v>3220</v>
      </c>
      <c r="H32" s="58"/>
      <c r="I32" s="58"/>
      <c r="J32" s="58"/>
      <c r="K32" s="58"/>
      <c r="L32" s="58"/>
    </row>
    <row r="33" spans="1:12" x14ac:dyDescent="0.25">
      <c r="A33" s="26"/>
      <c r="B33" s="26"/>
      <c r="C33" s="26" t="s">
        <v>226</v>
      </c>
      <c r="D33" s="26" t="s">
        <v>234</v>
      </c>
      <c r="E33" s="59">
        <v>44434</v>
      </c>
      <c r="F33" s="49">
        <v>3474</v>
      </c>
      <c r="H33" s="58"/>
      <c r="I33" s="58"/>
      <c r="J33" s="58"/>
      <c r="K33" s="58"/>
      <c r="L33" s="58"/>
    </row>
    <row r="34" spans="1:12" x14ac:dyDescent="0.25">
      <c r="A34" s="26"/>
      <c r="B34" s="26"/>
      <c r="C34" s="26" t="s">
        <v>238</v>
      </c>
      <c r="D34" s="26" t="s">
        <v>235</v>
      </c>
      <c r="E34" s="59">
        <v>44441</v>
      </c>
      <c r="F34" s="49">
        <v>1573</v>
      </c>
      <c r="H34" s="58"/>
      <c r="I34" s="58"/>
      <c r="J34" s="58"/>
      <c r="K34" s="58"/>
      <c r="L34" s="58"/>
    </row>
    <row r="35" spans="1:12" ht="18.75" x14ac:dyDescent="0.3">
      <c r="A35" s="26"/>
      <c r="B35" s="26"/>
      <c r="C35" s="26"/>
      <c r="D35" s="26"/>
      <c r="E35" s="51"/>
      <c r="F35" s="71">
        <f>F7+F10+F13+F16+F22+F24</f>
        <v>335882.73</v>
      </c>
      <c r="H35" s="58"/>
      <c r="I35" s="58"/>
      <c r="J35" s="58"/>
      <c r="K35" s="58"/>
      <c r="L35" s="58"/>
    </row>
    <row r="36" spans="1:12" x14ac:dyDescent="0.25">
      <c r="A36" s="26"/>
      <c r="B36" s="26"/>
      <c r="C36" s="26"/>
      <c r="D36" s="26"/>
      <c r="E36" s="51"/>
      <c r="F36" s="26"/>
      <c r="H36" s="58"/>
      <c r="I36" s="58"/>
      <c r="J36" s="58"/>
      <c r="K36" s="58"/>
      <c r="L36" s="58"/>
    </row>
    <row r="37" spans="1:12" x14ac:dyDescent="0.25">
      <c r="A37" s="26"/>
      <c r="B37" s="26"/>
      <c r="C37" s="26"/>
      <c r="D37" s="26"/>
      <c r="E37" s="51"/>
      <c r="F37" s="49"/>
      <c r="H37" s="58"/>
      <c r="I37" s="58"/>
      <c r="J37" s="58"/>
      <c r="K37" s="58"/>
      <c r="L37" s="58"/>
    </row>
    <row r="38" spans="1:12" x14ac:dyDescent="0.25">
      <c r="A38" s="26"/>
      <c r="B38" s="26"/>
      <c r="C38" s="26"/>
      <c r="D38" s="26"/>
      <c r="E38" s="51"/>
      <c r="F38" s="26"/>
      <c r="H38" s="58"/>
      <c r="I38" s="58"/>
      <c r="J38" s="58"/>
      <c r="K38" s="58"/>
      <c r="L38" s="58"/>
    </row>
    <row r="39" spans="1:12" x14ac:dyDescent="0.25">
      <c r="A39" s="26"/>
      <c r="B39" s="26"/>
      <c r="C39" s="26"/>
      <c r="D39" s="26"/>
      <c r="E39" s="51"/>
      <c r="F39" s="26"/>
      <c r="H39" s="58"/>
      <c r="I39" s="58"/>
      <c r="J39" s="58"/>
      <c r="K39" s="58"/>
      <c r="L39" s="58"/>
    </row>
    <row r="40" spans="1:12" x14ac:dyDescent="0.25">
      <c r="A40" s="26"/>
      <c r="B40" s="26"/>
      <c r="C40" s="26"/>
      <c r="D40" s="26"/>
      <c r="E40" s="51"/>
      <c r="F40" s="26"/>
      <c r="H40" s="58"/>
      <c r="I40" s="58"/>
      <c r="J40" s="58"/>
      <c r="K40" s="58"/>
      <c r="L40" s="58"/>
    </row>
    <row r="41" spans="1:12" x14ac:dyDescent="0.25">
      <c r="A41" s="26"/>
      <c r="B41" s="26"/>
      <c r="C41" s="26"/>
      <c r="D41" s="26"/>
      <c r="E41" s="51"/>
      <c r="F41" s="26"/>
      <c r="H41" s="58"/>
      <c r="I41" s="58"/>
      <c r="J41" s="58"/>
      <c r="K41" s="58"/>
      <c r="L41" s="58"/>
    </row>
  </sheetData>
  <mergeCells count="4">
    <mergeCell ref="A2:L2"/>
    <mergeCell ref="B10:C10"/>
    <mergeCell ref="B7:C7"/>
    <mergeCell ref="B13:C13"/>
  </mergeCells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2021</vt:lpstr>
      <vt:lpstr>2021 (2)</vt:lpstr>
      <vt:lpstr>Текущий ремонт</vt:lpstr>
      <vt:lpstr>ТР Год 2020г.</vt:lpstr>
      <vt:lpstr>ТР Год 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2022-03-29T09:42:44Z</dcterms:modified>
</cp:coreProperties>
</file>