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15" i="15" l="1"/>
  <c r="D74" i="15" s="1"/>
  <c r="D9" i="15"/>
  <c r="D72" i="15" s="1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2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<sst xmlns="http://schemas.openxmlformats.org/spreadsheetml/2006/main" count="162" uniqueCount="134">
  <si>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</si>
  <si>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</si>
  <si>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</si>
  <si>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</si>
  <si>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</si>
  <si>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</si>
  <si>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</si>
  <si>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</si>
  <si>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</si>
  <si>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</si>
  <si>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</si>
  <si>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</si>
  <si>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</si>
  <si>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</si>
  <si>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</si>
  <si>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</si>
  <si>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</si>
  <si>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</si>
  <si>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</si>
  <si>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</si>
  <si>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</si>
  <si>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</si>
  <si>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</si>
  <si>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</si>
  <si>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</si>
  <si>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</si>
  <si>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</si>
  <si>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</si>
  <si>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</si>
  <si>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</si>
  <si>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</si>
  <si>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</si>
  <si>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</si>
  <si>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</si>
  <si>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</si>
  <si>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</si>
  <si>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</si>
  <si>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</si>
  <si>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</si>
  <si>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</si>
  <si>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</si>
  <si>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</si>
  <si>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</si>
  <si>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</si>
  <si>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</si>
  <si>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</si>
  <si>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</si>
  <si>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</si>
  <si>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</si>
  <si>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</si>
  <si>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</si>
  <si>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</si>
  <si>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</si>
  <si>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</si>
  <si>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</si>
  <si>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</si>
  <si>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</si>
  <si>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</si>
  <si>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</si>
  <si>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</si>
  <si>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</si>
  <si>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</si>
  <si>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</si>
  <si>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</si>
  <si>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</si>
  <si>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</si>
  <si>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</si>
  <si>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</si>
  <si>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</si>
  <si>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</si>
  <si>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</si>
  <si>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</si>
  <si>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</si>
  <si>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</si>
  <si>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</si>
  <si>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</si>
  <si>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</si>
  <si>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</si>
  <si>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</si>
  <si>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</si>
  <si>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</si>
  <si>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</si>
  <si>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</si>
  <si>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</si>
  <si>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</si>
  <si>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</si>
  <si>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</si>
  <si>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</si>
  <si>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</si>
  <si>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</si>
  <si>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</si>
  <si>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</si>
  <si>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</si>
  <si>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</si>
  <si>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</si>
  <si>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</si>
  <si>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</si>
  <si>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</si>
  <si>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</si>
  <si>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</si>
  <si>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</si>
  <si>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</si>
  <si>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</si>
  <si>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</si>
  <si>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</si>
  <si>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</si>
  <si>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</si>
  <si>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</si>
  <si>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</si>
  <si>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</si>
  <si>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</si>
  <si>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</si>
  <si>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</si>
  <si>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</si>
  <si>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</si>
  <si>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</si>
  <si>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</si>
  <si>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</si>
  <si>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</si>
  <si>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</si>
  <si>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</si>
  <si>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</si>
  <si>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</si>
  <si>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01 января 2021 года</t>
  </si>
  <si>
    <t>31 декабря 2021 года</t>
  </si>
  <si>
    <t>ул. Чехова, 2а</t>
  </si>
  <si>
    <t>Чехова, 2а</t>
  </si>
  <si>
    <t>Содержание общего имущества</t>
  </si>
  <si>
    <t>Уборка придомовой территории, ТКО</t>
  </si>
  <si>
    <t>Санитарная уборка  мест общего пользования, благоустройство</t>
  </si>
  <si>
    <t>Обслуживание ВДГО</t>
  </si>
  <si>
    <t xml:space="preserve">Транспортные услуги по вывозу снега </t>
  </si>
  <si>
    <t>Транспортные услуги по доставке( отсева, песка,чернозема, кизильника)</t>
  </si>
  <si>
    <t>Услуги по опиловке деревьев и вывозу порубочных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</si>
</sst>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4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8" fillId="4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28" workbookViewId="0">
      <selection activeCell="D34" sqref="D34"/>
    </sheetView>
  </sheetViews>
  <sheetFormatPr defaultRowHeight="12.95" customHeight="1" x14ac:dyDescent="0.25"/>
  <cols>
    <col min="1" max="2" width="7.140625" style="1" customWidth="1"/>
    <col min="3" max="3" width="65" style="1" customWidth="1"/>
    <col min="4" max="4" width="31.14062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123</v>
      </c>
    </row>
    <row r="4" spans="1:10" ht="12.95" customHeight="1" x14ac:dyDescent="0.25">
      <c r="A4" s="1" t="s">
        <v>1</v>
      </c>
      <c r="C4" s="1" t="s">
        <v>124</v>
      </c>
    </row>
    <row r="5" spans="1:10" ht="12.95" customHeight="1" x14ac:dyDescent="0.25">
      <c r="A5" s="1" t="s">
        <v>2</v>
      </c>
      <c r="C5" s="1" t="s">
        <v>125</v>
      </c>
    </row>
    <row r="6" spans="1:10" ht="12.95" customHeight="1" x14ac:dyDescent="0.25">
      <c r="A6" s="42"/>
      <c r="B6" s="42"/>
      <c r="C6" s="42"/>
    </row>
    <row r="7" spans="1:10" ht="12.95" customHeight="1" x14ac:dyDescent="0.25">
      <c r="A7" s="5" t="s">
        <v>3</v>
      </c>
      <c r="B7" s="39" t="s">
        <v>4</v>
      </c>
      <c r="C7" s="39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40" t="s">
        <v>109</v>
      </c>
      <c r="C8" s="40"/>
      <c r="D8" s="18"/>
      <c r="F8" s="18"/>
    </row>
    <row r="9" spans="1:10" ht="12.95" customHeight="1" x14ac:dyDescent="0.25">
      <c r="A9" s="7" t="s">
        <v>7</v>
      </c>
      <c r="B9" s="41" t="s">
        <v>8</v>
      </c>
      <c r="C9" s="41"/>
      <c r="D9" s="21">
        <f>SUM(D10:D11)</f>
        <v>195204.22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108</v>
      </c>
      <c r="D10" s="21">
        <v>195204.22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1368483.48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111</v>
      </c>
      <c r="D13" s="21">
        <v>1368483.48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1216792.32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112</v>
      </c>
      <c r="D16" s="21">
        <v>1216792.32</v>
      </c>
      <c r="F16" s="19">
        <f>'[2]2019'!$J$78+'[2]2019'!$J$79+'[2]2019'!$J$80+'[2]2019'!$J$81</f>
        <v>901084.40999999992</v>
      </c>
    </row>
    <row r="17" spans="1:9" ht="12.95" customHeight="1" x14ac:dyDescent="0.25">
      <c r="A17" s="7" t="s">
        <v>20</v>
      </c>
      <c r="B17" s="12"/>
      <c r="C17" s="12" t="s">
        <v>21</v>
      </c>
      <c r="D17" s="21">
        <v>0</v>
      </c>
      <c r="F17" s="19">
        <f>'[2]2019'!$B$96</f>
        <v>11000</v>
      </c>
    </row>
    <row r="18" spans="1:9" ht="12.95" customHeight="1" x14ac:dyDescent="0.25">
      <c r="A18" s="7" t="s">
        <v>22</v>
      </c>
      <c r="B18" s="41" t="s">
        <v>23</v>
      </c>
      <c r="C18" s="41"/>
      <c r="D18" s="19">
        <f>SUM(D19:D20)</f>
        <v>346895.37999999989</v>
      </c>
      <c r="F18" s="19">
        <f>SUM(F19:F20)</f>
        <v>623056.08000000031</v>
      </c>
      <c r="I18" s="37"/>
    </row>
    <row r="19" spans="1:9" ht="12.95" customHeight="1" x14ac:dyDescent="0.25">
      <c r="A19" s="7" t="s">
        <v>24</v>
      </c>
      <c r="B19" s="12"/>
      <c r="C19" s="12" t="s">
        <v>110</v>
      </c>
      <c r="D19" s="19">
        <f>D10+D13-D16</f>
        <v>346895.37999999989</v>
      </c>
      <c r="F19" s="19">
        <f>F10+F13-F16</f>
        <v>620056.08000000031</v>
      </c>
    </row>
    <row r="20" spans="1:9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0</v>
      </c>
      <c r="F20" s="19">
        <f>F11+F14-F17</f>
        <v>3000</v>
      </c>
    </row>
    <row r="21" spans="1:9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1338879.9132000003</v>
      </c>
      <c r="F21" s="19">
        <f>F22+F24+F25+F26+F27+F28+F29+F30+F31+F32+F33+F34+F35+F36+F37+F38+F23</f>
        <v>974799.61775000009</v>
      </c>
    </row>
    <row r="22" spans="1:9" s="1" customFormat="1" ht="12.95" customHeight="1" x14ac:dyDescent="0.2">
      <c r="A22" s="7" t="s">
        <v>29</v>
      </c>
      <c r="B22" s="12"/>
      <c r="C22" s="12" t="s">
        <v>30</v>
      </c>
      <c r="D22" s="20">
        <v>95013.49</v>
      </c>
      <c r="F22" s="20">
        <v>72272.47</v>
      </c>
    </row>
    <row r="23" spans="1:9" s="1" customFormat="1" ht="12.95" customHeight="1" x14ac:dyDescent="0.2">
      <c r="A23" s="7" t="s">
        <v>31</v>
      </c>
      <c r="B23" s="12"/>
      <c r="C23" s="12" t="s">
        <v>127</v>
      </c>
      <c r="D23" s="19">
        <v>55942.080000000002</v>
      </c>
      <c r="F23" s="19">
        <v>2675</v>
      </c>
    </row>
    <row r="24" spans="1:9" s="1" customFormat="1" ht="12.95" customHeight="1" x14ac:dyDescent="0.2">
      <c r="A24" s="7" t="s">
        <v>33</v>
      </c>
      <c r="B24" s="8"/>
      <c r="C24" s="12" t="s">
        <v>32</v>
      </c>
      <c r="D24" s="21">
        <v>400685.15</v>
      </c>
      <c r="F24" s="19">
        <v>289569.26</v>
      </c>
    </row>
    <row r="25" spans="1:9" s="1" customFormat="1" ht="12.95" customHeight="1" x14ac:dyDescent="0.2">
      <c r="A25" s="7" t="s">
        <v>34</v>
      </c>
      <c r="B25" s="12"/>
      <c r="C25" s="33" t="s">
        <v>128</v>
      </c>
      <c r="D25" s="21">
        <v>225866.15</v>
      </c>
      <c r="F25" s="19">
        <v>207729.65</v>
      </c>
    </row>
    <row r="26" spans="1:9" s="1" customFormat="1" ht="12.95" customHeight="1" x14ac:dyDescent="0.2">
      <c r="A26" s="7" t="s">
        <v>35</v>
      </c>
      <c r="B26" s="12"/>
      <c r="C26" s="12" t="s">
        <v>129</v>
      </c>
      <c r="D26" s="21">
        <v>251040.09</v>
      </c>
      <c r="F26" s="19">
        <v>197930.59</v>
      </c>
    </row>
    <row r="27" spans="1:9" s="1" customFormat="1" ht="12.95" customHeight="1" x14ac:dyDescent="0.2">
      <c r="A27" s="7" t="s">
        <v>36</v>
      </c>
      <c r="B27" s="12"/>
      <c r="C27" s="12" t="s">
        <v>81</v>
      </c>
      <c r="D27" s="21">
        <v>54543.53</v>
      </c>
      <c r="F27" s="19">
        <v>34015.01</v>
      </c>
    </row>
    <row r="28" spans="1:9" s="1" customFormat="1" ht="12.95" customHeight="1" x14ac:dyDescent="0.2">
      <c r="A28" s="7" t="s">
        <v>37</v>
      </c>
      <c r="B28" s="12"/>
      <c r="C28" s="12" t="s">
        <v>130</v>
      </c>
      <c r="D28" s="21">
        <v>55942.080000000002</v>
      </c>
      <c r="F28" s="19">
        <v>29010.79</v>
      </c>
    </row>
    <row r="29" spans="1:9" s="1" customFormat="1" ht="12.95" customHeight="1" x14ac:dyDescent="0.2">
      <c r="A29" s="7" t="s">
        <v>38</v>
      </c>
      <c r="B29" s="12"/>
      <c r="C29" s="12" t="s">
        <v>82</v>
      </c>
      <c r="D29" s="21">
        <v>11188.42</v>
      </c>
      <c r="F29" s="19">
        <v>7140</v>
      </c>
    </row>
    <row r="30" spans="1:9" s="1" customFormat="1" ht="12.95" customHeight="1" x14ac:dyDescent="0.2">
      <c r="A30" s="7" t="s">
        <v>91</v>
      </c>
      <c r="B30" s="12"/>
      <c r="C30" s="8" t="s">
        <v>133</v>
      </c>
      <c r="D30" s="35">
        <v>22800</v>
      </c>
      <c r="F30" s="19"/>
    </row>
    <row r="31" spans="1:9" s="1" customFormat="1" ht="12.95" customHeight="1" x14ac:dyDescent="0.2">
      <c r="A31" s="7" t="s">
        <v>39</v>
      </c>
      <c r="B31" s="12"/>
      <c r="C31" s="12" t="s">
        <v>76</v>
      </c>
      <c r="D31" s="19">
        <v>3043.8</v>
      </c>
      <c r="F31" s="19">
        <v>3927</v>
      </c>
    </row>
    <row r="32" spans="1:9" s="1" customFormat="1" ht="12.95" customHeight="1" x14ac:dyDescent="0.2">
      <c r="A32" s="7" t="s">
        <v>77</v>
      </c>
      <c r="B32" s="8"/>
      <c r="C32" s="8" t="s">
        <v>121</v>
      </c>
      <c r="D32" s="35">
        <v>14488.56</v>
      </c>
      <c r="F32" s="19"/>
    </row>
    <row r="33" spans="1:7" s="1" customFormat="1" ht="12.95" customHeight="1" x14ac:dyDescent="0.2">
      <c r="A33" s="7" t="s">
        <v>80</v>
      </c>
      <c r="B33" s="8"/>
      <c r="C33" s="13" t="s">
        <v>131</v>
      </c>
      <c r="D33" s="19">
        <v>15250</v>
      </c>
      <c r="F33" s="19">
        <f>4680+1110+7116.5+522</f>
        <v>13428.5</v>
      </c>
      <c r="G33" s="37"/>
    </row>
    <row r="34" spans="1:7" s="1" customFormat="1" ht="12.95" customHeight="1" x14ac:dyDescent="0.2">
      <c r="A34" s="7" t="s">
        <v>83</v>
      </c>
      <c r="B34" s="8"/>
      <c r="C34" s="34" t="s">
        <v>132</v>
      </c>
      <c r="D34" s="21">
        <v>0</v>
      </c>
      <c r="F34" s="19">
        <f>1952.3+4000</f>
        <v>5952.3</v>
      </c>
    </row>
    <row r="35" spans="1:7" s="1" customFormat="1" ht="12.95" customHeight="1" x14ac:dyDescent="0.2">
      <c r="A35" s="7" t="s">
        <v>84</v>
      </c>
      <c r="B35" s="8"/>
      <c r="C35" s="12" t="s">
        <v>107</v>
      </c>
      <c r="D35" s="38">
        <v>5346</v>
      </c>
      <c r="F35" s="19">
        <v>12792.46</v>
      </c>
    </row>
    <row r="36" spans="1:7" s="1" customFormat="1" ht="12.95" customHeight="1" x14ac:dyDescent="0.2">
      <c r="A36" s="7" t="s">
        <v>85</v>
      </c>
      <c r="B36" s="8"/>
      <c r="C36" s="1" t="s">
        <v>117</v>
      </c>
      <c r="D36" s="19"/>
      <c r="F36" s="19">
        <v>3594.88</v>
      </c>
    </row>
    <row r="37" spans="1:7" s="1" customFormat="1" ht="12.95" customHeight="1" x14ac:dyDescent="0.2">
      <c r="A37" s="7" t="s">
        <v>86</v>
      </c>
      <c r="B37" s="8"/>
      <c r="C37" s="8" t="s">
        <v>78</v>
      </c>
      <c r="D37" s="36">
        <f>D15*1.5%</f>
        <v>18251.8848</v>
      </c>
      <c r="F37" s="19">
        <f>F15*1.5%</f>
        <v>13681.266149999998</v>
      </c>
      <c r="G37" s="37"/>
    </row>
    <row r="38" spans="1:7" s="1" customFormat="1" ht="12.95" customHeight="1" x14ac:dyDescent="0.2">
      <c r="A38" s="7" t="s">
        <v>87</v>
      </c>
      <c r="B38" s="8"/>
      <c r="C38" s="8" t="s">
        <v>40</v>
      </c>
      <c r="D38" s="19">
        <f>D12*8%</f>
        <v>109478.6784</v>
      </c>
      <c r="F38" s="19">
        <f>F12*8%</f>
        <v>81080.441600000006</v>
      </c>
      <c r="G38" s="37"/>
    </row>
    <row r="39" spans="1:7" s="1" customFormat="1" ht="12.95" customHeight="1" x14ac:dyDescent="0.2">
      <c r="A39" s="7" t="s">
        <v>41</v>
      </c>
      <c r="B39" s="8" t="s">
        <v>42</v>
      </c>
      <c r="C39" s="8"/>
      <c r="D39" s="19">
        <f>D15-D21</f>
        <v>-122087.59320000024</v>
      </c>
      <c r="F39" s="19">
        <f>F15-F21</f>
        <v>-62715.207750000176</v>
      </c>
    </row>
    <row r="40" spans="1:7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7" s="1" customFormat="1" ht="12.95" customHeight="1" x14ac:dyDescent="0.2">
      <c r="A41" s="7" t="s">
        <v>44</v>
      </c>
      <c r="B41" s="8" t="s">
        <v>8</v>
      </c>
      <c r="C41" s="8"/>
      <c r="D41" s="21">
        <v>4423.38</v>
      </c>
      <c r="F41" s="19">
        <f>'[1]2018'!$D$44</f>
        <v>5072</v>
      </c>
    </row>
    <row r="42" spans="1:7" s="1" customFormat="1" ht="12.95" customHeight="1" x14ac:dyDescent="0.2">
      <c r="A42" s="7" t="s">
        <v>45</v>
      </c>
      <c r="B42" s="8" t="s">
        <v>13</v>
      </c>
      <c r="C42" s="8"/>
      <c r="D42" s="21">
        <v>28215.94</v>
      </c>
      <c r="F42" s="19">
        <f>'[2]2019'!$F$84</f>
        <v>45998.1</v>
      </c>
    </row>
    <row r="43" spans="1:7" s="1" customFormat="1" ht="12.95" customHeight="1" x14ac:dyDescent="0.2">
      <c r="A43" s="7" t="s">
        <v>46</v>
      </c>
      <c r="B43" s="8" t="s">
        <v>18</v>
      </c>
      <c r="C43" s="8"/>
      <c r="D43" s="21">
        <v>24779.68</v>
      </c>
      <c r="F43" s="19">
        <f>'[2]2019'!$J$84</f>
        <v>44035.409999999996</v>
      </c>
    </row>
    <row r="44" spans="1:7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7859.6399999999994</v>
      </c>
      <c r="F44" s="19">
        <f>F41+F42-F43</f>
        <v>7034.6900000000023</v>
      </c>
    </row>
    <row r="45" spans="1:7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55527.360400000005</v>
      </c>
      <c r="F45" s="19">
        <f>SUM(F46:F48)</f>
        <v>62685.109150000004</v>
      </c>
    </row>
    <row r="46" spans="1:7" s="1" customFormat="1" ht="12.95" customHeight="1" x14ac:dyDescent="0.2">
      <c r="A46" s="7" t="s">
        <v>49</v>
      </c>
      <c r="B46" s="8"/>
      <c r="C46" s="8" t="s">
        <v>104</v>
      </c>
      <c r="D46" s="21">
        <v>52898.39</v>
      </c>
      <c r="F46" s="19">
        <v>58344.73</v>
      </c>
    </row>
    <row r="47" spans="1:7" s="1" customFormat="1" ht="12.95" customHeight="1" x14ac:dyDescent="0.2">
      <c r="A47" s="7" t="s">
        <v>50</v>
      </c>
      <c r="B47" s="8"/>
      <c r="C47" s="8" t="s">
        <v>78</v>
      </c>
      <c r="D47" s="19">
        <f>D43*1.5%</f>
        <v>371.6952</v>
      </c>
      <c r="F47" s="19">
        <f>F43*1.5%</f>
        <v>660.53114999999991</v>
      </c>
    </row>
    <row r="48" spans="1:7" s="1" customFormat="1" ht="12.95" customHeight="1" x14ac:dyDescent="0.2">
      <c r="A48" s="7" t="s">
        <v>51</v>
      </c>
      <c r="B48" s="8"/>
      <c r="C48" s="8" t="s">
        <v>40</v>
      </c>
      <c r="D48" s="19">
        <f>D42*8%</f>
        <v>2257.2752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35">
        <f>D43-D45</f>
        <v>-30747.680400000005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85.16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1481.62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1414.09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152.69000000000005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2094.6309500000002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1954.89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21.211349999999999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118.52959999999999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35">
        <f>D53-D55</f>
        <v>-680.54095000000029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-231.79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837.48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637.53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-31.839999999999918</v>
      </c>
      <c r="F64" s="19">
        <f>F61+F62-F63</f>
        <v>665.35000000000014</v>
      </c>
    </row>
    <row r="65" spans="1:9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1019.55135</v>
      </c>
      <c r="F65" s="19">
        <f>SUM(F66:F68)</f>
        <v>157.20724999999999</v>
      </c>
    </row>
    <row r="66" spans="1:9" s="1" customFormat="1" ht="12.95" customHeight="1" x14ac:dyDescent="0.2">
      <c r="A66" s="7" t="s">
        <v>74</v>
      </c>
      <c r="B66" s="8"/>
      <c r="C66" s="8" t="s">
        <v>104</v>
      </c>
      <c r="D66" s="19">
        <v>942.99</v>
      </c>
      <c r="F66" s="19">
        <v>0</v>
      </c>
    </row>
    <row r="67" spans="1:9" s="1" customFormat="1" ht="12.95" customHeight="1" x14ac:dyDescent="0.2">
      <c r="A67" s="7" t="s">
        <v>75</v>
      </c>
      <c r="B67" s="8"/>
      <c r="C67" s="8" t="s">
        <v>78</v>
      </c>
      <c r="D67" s="19">
        <f>D63*1.5%</f>
        <v>9.562949999999999</v>
      </c>
      <c r="F67" s="19">
        <f>F63*1.5%</f>
        <v>16.448849999999997</v>
      </c>
    </row>
    <row r="68" spans="1:9" s="1" customFormat="1" ht="12.95" customHeight="1" x14ac:dyDescent="0.2">
      <c r="A68" s="7" t="s">
        <v>90</v>
      </c>
      <c r="B68" s="8"/>
      <c r="C68" s="8" t="s">
        <v>40</v>
      </c>
      <c r="D68" s="19">
        <f>D62*8%</f>
        <v>66.998400000000004</v>
      </c>
      <c r="F68" s="19">
        <f>F62*8%</f>
        <v>140.75839999999999</v>
      </c>
    </row>
    <row r="69" spans="1:9" s="1" customFormat="1" ht="12.95" customHeight="1" x14ac:dyDescent="0.2">
      <c r="A69" s="7" t="s">
        <v>92</v>
      </c>
      <c r="B69" s="8" t="s">
        <v>42</v>
      </c>
      <c r="C69" s="8"/>
      <c r="D69" s="35">
        <f>D63-D65</f>
        <v>-382.02134999999998</v>
      </c>
      <c r="F69" s="19">
        <f>F63-F65</f>
        <v>939.38274999999999</v>
      </c>
    </row>
    <row r="70" spans="1:9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9" s="1" customFormat="1" ht="12.95" customHeight="1" x14ac:dyDescent="0.2">
      <c r="A71" s="7" t="s">
        <v>94</v>
      </c>
      <c r="B71" s="10" t="s">
        <v>88</v>
      </c>
      <c r="C71" s="10"/>
      <c r="D71" s="21">
        <v>-459788.22</v>
      </c>
      <c r="F71" s="20">
        <f>'[1]2018'!$D$78</f>
        <v>60294.822949999245</v>
      </c>
    </row>
    <row r="72" spans="1:9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199480.97</v>
      </c>
      <c r="F72" s="19">
        <f>F9+F41+F51+F61</f>
        <v>526702.09000000032</v>
      </c>
    </row>
    <row r="73" spans="1:9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1399018.52</v>
      </c>
      <c r="F73" s="19">
        <f>F12+F42+F52+F62</f>
        <v>1063514.6700000002</v>
      </c>
    </row>
    <row r="74" spans="1:9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1243623.6200000001</v>
      </c>
      <c r="F74" s="19">
        <f>F15+F43+F53+F63</f>
        <v>958547.45</v>
      </c>
      <c r="H74" s="37"/>
      <c r="I74" s="37"/>
    </row>
    <row r="75" spans="1:9" s="1" customFormat="1" ht="12.95" customHeight="1" x14ac:dyDescent="0.2">
      <c r="A75" s="7" t="s">
        <v>98</v>
      </c>
      <c r="B75" s="8" t="s">
        <v>67</v>
      </c>
      <c r="C75" s="8"/>
      <c r="D75" s="35">
        <f>D72+D73-D74</f>
        <v>354875.86999999988</v>
      </c>
      <c r="F75" s="19">
        <f>F72+F73-F74</f>
        <v>631669.31000000052</v>
      </c>
    </row>
    <row r="76" spans="1:9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1397521.4559000004</v>
      </c>
      <c r="F76" s="19">
        <f>F21+F45+F55+F65</f>
        <v>1037842.0253500001</v>
      </c>
    </row>
    <row r="77" spans="1:9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-153897.8359000003</v>
      </c>
      <c r="F77" s="19">
        <f>F74-F76</f>
        <v>-79294.575350000174</v>
      </c>
    </row>
    <row r="78" spans="1:9" s="1" customFormat="1" ht="12.95" customHeight="1" x14ac:dyDescent="0.2">
      <c r="A78" s="7" t="s">
        <v>101</v>
      </c>
      <c r="B78" s="8" t="s">
        <v>89</v>
      </c>
      <c r="C78" s="8"/>
      <c r="D78" s="19">
        <f>D71+D74-D76</f>
        <v>-613686.05590000027</v>
      </c>
      <c r="F78" s="19">
        <f>F71+F74-F76</f>
        <v>-18999.752400000929</v>
      </c>
    </row>
    <row r="79" spans="1:9" s="1" customFormat="1" ht="12.95" customHeight="1" x14ac:dyDescent="0.2">
      <c r="A79" s="4" t="s">
        <v>115</v>
      </c>
      <c r="D79" s="3"/>
      <c r="F79" s="16"/>
    </row>
    <row r="80" spans="1:9" s="1" customFormat="1" ht="12.95" customHeight="1" x14ac:dyDescent="0.2">
      <c r="A80" s="4" t="s">
        <v>114</v>
      </c>
      <c r="D80" s="3"/>
      <c r="F80" s="16"/>
    </row>
    <row r="81" spans="1:6" s="1" customFormat="1" ht="12.95" customHeight="1" x14ac:dyDescent="0.2">
      <c r="A81" s="4" t="s">
        <v>116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H8" sqref="H8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122</v>
      </c>
      <c r="C4" s="32" t="s">
        <v>126</v>
      </c>
    </row>
    <row r="5" spans="1:5" ht="24" customHeight="1" x14ac:dyDescent="0.25"/>
    <row r="6" spans="1:5" ht="38.25" customHeight="1" x14ac:dyDescent="0.25">
      <c r="A6" s="22"/>
      <c r="B6" s="14" t="s">
        <v>113</v>
      </c>
      <c r="C6" s="22" t="s">
        <v>118</v>
      </c>
      <c r="D6" s="22" t="s">
        <v>119</v>
      </c>
      <c r="E6" s="22" t="s">
        <v>120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2022-03-29T09:41:26Z</dcterms:modified>
</cp:coreProperties>
</file>