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  <sheet name="ТР год 2021г." sheetId="17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4" i="17" l="1"/>
  <c r="F71" i="15"/>
  <c r="F63" i="15"/>
  <c r="F62" i="15"/>
  <c r="F68" i="15" s="1"/>
  <c r="F61" i="15"/>
  <c r="F64" i="15" s="1"/>
  <c r="F53" i="15"/>
  <c r="F52" i="15"/>
  <c r="F58" i="15" s="1"/>
  <c r="F51" i="15"/>
  <c r="F43" i="15"/>
  <c r="F42" i="15"/>
  <c r="F48" i="15" s="1"/>
  <c r="F41" i="15"/>
  <c r="F34" i="15"/>
  <c r="F33" i="15"/>
  <c r="F17" i="15"/>
  <c r="F16" i="15"/>
  <c r="F14" i="15"/>
  <c r="F13" i="15"/>
  <c r="F12" i="15" s="1"/>
  <c r="F38" i="15" s="1"/>
  <c r="F11" i="15"/>
  <c r="F10" i="15"/>
  <c r="F54" i="15" l="1"/>
  <c r="F15" i="15"/>
  <c r="F37" i="15" s="1"/>
  <c r="F21" i="15" s="1"/>
  <c r="F44" i="15"/>
  <c r="F19" i="15"/>
  <c r="F20" i="15"/>
  <c r="F74" i="15"/>
  <c r="F73" i="15"/>
  <c r="F9" i="15"/>
  <c r="F72" i="15" s="1"/>
  <c r="F47" i="15"/>
  <c r="F45" i="15" s="1"/>
  <c r="F49" i="15" s="1"/>
  <c r="F57" i="15"/>
  <c r="F55" i="15" s="1"/>
  <c r="F59" i="15" s="1"/>
  <c r="F67" i="15"/>
  <c r="F65" i="15" s="1"/>
  <c r="F69" i="15" s="1"/>
  <c r="F18" i="15" l="1"/>
  <c r="F76" i="15"/>
  <c r="F39" i="15"/>
  <c r="F77" i="15"/>
  <c r="F75" i="15"/>
  <c r="F78" i="15"/>
  <c r="D12" i="15" l="1"/>
  <c r="B10" i="16" l="1"/>
  <c r="D68" i="15" l="1"/>
  <c r="D67" i="15"/>
  <c r="D64" i="15"/>
  <c r="D58" i="15"/>
  <c r="D57" i="15"/>
  <c r="D54" i="15"/>
  <c r="D48" i="15"/>
  <c r="D47" i="15"/>
  <c r="D44" i="15"/>
  <c r="D20" i="15"/>
  <c r="D19" i="15"/>
  <c r="D15" i="15"/>
  <c r="D74" i="15" s="1"/>
  <c r="D73" i="15"/>
  <c r="D9" i="15"/>
  <c r="D72" i="15" s="1"/>
  <c r="D55" i="15" l="1"/>
  <c r="D59" i="15" s="1"/>
  <c r="D45" i="15"/>
  <c r="D49" i="15" s="1"/>
  <c r="D75" i="15"/>
  <c r="D18" i="15"/>
  <c r="D65" i="15"/>
  <c r="D69" i="15" s="1"/>
  <c r="D38" i="15"/>
  <c r="D37" i="15"/>
  <c r="D21" i="15" l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<sst xmlns="http://schemas.openxmlformats.org/spreadsheetml/2006/main" count="169" uniqueCount="141">
  <si>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</si>
  <si>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</si>
  <si>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</si>
  <si>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</si>
  <si>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</si>
  <si>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</si>
  <si>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</si>
  <si>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</si>
  <si>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</si>
  <si>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</si>
  <si>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</si>
  <si>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</si>
  <si>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</si>
  <si>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</si>
  <si>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</si>
  <si>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</si>
  <si>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</si>
  <si>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</si>
  <si>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</si>
  <si>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</si>
  <si>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</si>
  <si>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</si>
  <si>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</si>
  <si>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</si>
  <si>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</si>
  <si>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</si>
  <si>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</si>
  <si>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</si>
  <si>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</si>
  <si>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</si>
  <si>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</si>
  <si>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</si>
  <si>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</si>
  <si>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</si>
  <si>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</si>
  <si>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</si>
  <si>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</si>
  <si>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</si>
  <si>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</si>
  <si>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</si>
  <si>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</si>
  <si>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</si>
  <si>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</si>
  <si>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</si>
  <si>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</si>
  <si>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</si>
  <si>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</si>
  <si>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</si>
  <si>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</si>
  <si>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</si>
  <si>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</si>
  <si>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</si>
  <si>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</si>
  <si>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</si>
  <si>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</si>
  <si>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</si>
  <si>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</si>
  <si>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</si>
  <si>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</si>
  <si>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</si>
  <si>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</si>
  <si>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</si>
  <si>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</si>
  <si>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</si>
  <si>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</si>
  <si>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</si>
  <si>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</si>
  <si>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</si>
  <si>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</si>
  <si>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</si>
  <si>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</si>
  <si>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</si>
  <si>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</si>
  <si>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</si>
  <si>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</si>
  <si>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</si>
  <si>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</si>
  <si>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</si>
  <si>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</si>
  <si>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</si>
  <si>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</si>
  <si>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</si>
  <si>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</si>
  <si>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</si>
  <si>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</si>
  <si>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</si>
  <si>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</si>
  <si>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</si>
  <si>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</si>
  <si>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</si>
  <si>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</si>
  <si>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</si>
  <si>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</si>
  <si>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</si>
  <si>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</si>
  <si>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</si>
  <si>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</si>
  <si>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</si>
  <si>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</si>
  <si>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</si>
  <si>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</si>
  <si>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</si>
  <si>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</si>
  <si>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</si>
  <si>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</si>
  <si>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</si>
  <si>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</si>
  <si>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</si>
  <si>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</si>
  <si>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</si>
  <si>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</si>
  <si>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</si>
  <si>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</si>
  <si>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</si>
  <si>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</si>
  <si>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</si>
  <si>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Страхование и освидетельствование лифтов</t>
  </si>
  <si>
    <t>Итого</t>
  </si>
  <si>
    <t>Пугачева,61</t>
  </si>
  <si>
    <t>Наименование работ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</si>
  <si>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</si>
  <si>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</si>
  <si>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</si>
  <si>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Конструктивные элементы:</t>
  </si>
  <si>
    <t>Электроснабжение:</t>
  </si>
  <si>
    <t>ул. Пугачева, 61</t>
  </si>
  <si>
    <t>№пп</t>
  </si>
  <si>
    <t>Работа</t>
  </si>
  <si>
    <t>Стоимость, руб.</t>
  </si>
  <si>
    <t>ИТОГО ЗА ГОД:</t>
  </si>
  <si>
    <t>№ акта</t>
  </si>
  <si>
    <t>Дата</t>
  </si>
  <si>
    <t>Дезинфицирующая обработка МОП МКД</t>
  </si>
  <si>
    <t>Вывоз ТБО/КГО</t>
  </si>
  <si>
    <t>01 января 2021 года</t>
  </si>
  <si>
    <t>31 декабря 2021 года</t>
  </si>
  <si>
    <t>Текущий ремонт, выполненный в 2021 году</t>
  </si>
  <si>
    <t>Текущий ремонт 2021  Пугачева 61</t>
  </si>
  <si>
    <t>Содержание общего имущества</t>
  </si>
  <si>
    <t>Уборка придомовой территории и ТКО</t>
  </si>
  <si>
    <t>Санитарная уборка  мест общего пользования, 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</si>
</sst>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2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1" fillId="0" borderId="1" xfId="0" applyFont="1" applyBorder="1" applyAlignment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2" fontId="9" fillId="0" borderId="1" xfId="0" applyNumberFormat="1" applyFont="1" applyBorder="1" applyAlignment="1"/>
    <xf numFmtId="4" fontId="7" fillId="0" borderId="1" xfId="0" applyNumberFormat="1" applyFont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10" fillId="5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vertical="distributed" wrapText="1"/>
    </xf>
    <xf numFmtId="0" fontId="3" fillId="0" borderId="1" xfId="0" applyFont="1" applyFill="1" applyBorder="1" applyAlignment="1" applyProtection="1">
      <alignment vertical="distributed" wrapText="1"/>
    </xf>
    <xf numFmtId="0" fontId="3" fillId="0" borderId="1" xfId="0" applyFont="1" applyBorder="1" applyAlignment="1">
      <alignment vertical="distributed" wrapText="1"/>
    </xf>
    <xf numFmtId="14" fontId="0" fillId="0" borderId="1" xfId="0" applyNumberFormat="1" applyBorder="1"/>
    <xf numFmtId="0" fontId="16" fillId="0" borderId="1" xfId="0" applyFont="1" applyBorder="1"/>
    <xf numFmtId="14" fontId="16" fillId="0" borderId="1" xfId="0" applyNumberFormat="1" applyFont="1" applyBorder="1"/>
    <xf numFmtId="0" fontId="16" fillId="0" borderId="0" xfId="0" applyFont="1"/>
    <xf numFmtId="0" fontId="17" fillId="0" borderId="1" xfId="0" applyFont="1" applyBorder="1"/>
    <xf numFmtId="0" fontId="18" fillId="0" borderId="1" xfId="0" applyFont="1" applyBorder="1" applyAlignment="1">
      <alignment vertical="distributed" wrapText="1"/>
    </xf>
    <xf numFmtId="14" fontId="17" fillId="0" borderId="1" xfId="0" applyNumberFormat="1" applyFont="1" applyBorder="1"/>
    <xf numFmtId="0" fontId="17" fillId="0" borderId="0" xfId="0" applyFont="1"/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1" fillId="6" borderId="1" xfId="0" applyNumberFormat="1" applyFont="1" applyFill="1" applyBorder="1" applyAlignment="1">
      <alignment horizontal="right"/>
    </xf>
    <xf numFmtId="0" fontId="18" fillId="6" borderId="1" xfId="0" applyFont="1" applyFill="1" applyBorder="1" applyAlignment="1">
      <alignment vertical="distributed" wrapText="1"/>
    </xf>
    <xf numFmtId="0" fontId="17" fillId="6" borderId="1" xfId="0" applyFont="1" applyFill="1" applyBorder="1" applyAlignment="1">
      <alignment horizontal="center"/>
    </xf>
    <xf numFmtId="4" fontId="13" fillId="6" borderId="1" xfId="0" applyNumberFormat="1" applyFont="1" applyFill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5;&#1091;&#1075;&#1072;&#1095;&#1077;&#1074;&#1072;,6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  <sheetName val="Коммунальные услуги"/>
    </sheetNames>
    <sheetDataSet>
      <sheetData sheetId="0" refreshError="1">
        <row r="19">
          <cell r="D19">
            <v>219415.14999999991</v>
          </cell>
        </row>
        <row r="20">
          <cell r="D20">
            <v>2000</v>
          </cell>
        </row>
        <row r="44">
          <cell r="D44">
            <v>-5164.4800000000032</v>
          </cell>
        </row>
        <row r="54">
          <cell r="D54">
            <v>-4758.4600000000009</v>
          </cell>
        </row>
        <row r="64">
          <cell r="D64">
            <v>442.11000000000013</v>
          </cell>
        </row>
        <row r="78">
          <cell r="D78">
            <v>-873732.22235000017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53">
          <cell r="F353">
            <v>1001662.03</v>
          </cell>
          <cell r="J353">
            <v>940514.19</v>
          </cell>
        </row>
        <row r="357">
          <cell r="F357">
            <v>2284.6799999999998</v>
          </cell>
          <cell r="J357">
            <v>2143.65</v>
          </cell>
        </row>
        <row r="358">
          <cell r="F358">
            <v>3195.48</v>
          </cell>
          <cell r="J358">
            <v>2950.5499999999997</v>
          </cell>
        </row>
        <row r="359">
          <cell r="F359">
            <v>52152.7</v>
          </cell>
          <cell r="J359">
            <v>53653.47</v>
          </cell>
        </row>
        <row r="370">
          <cell r="B370">
            <v>12000</v>
          </cell>
        </row>
        <row r="371">
          <cell r="B371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19" workbookViewId="0">
      <selection activeCell="D37" sqref="D37"/>
    </sheetView>
  </sheetViews>
  <sheetFormatPr defaultRowHeight="12.95" customHeight="1" x14ac:dyDescent="0.25"/>
  <cols>
    <col min="1" max="2" width="7.140625" style="1" customWidth="1"/>
    <col min="3" max="3" width="63.42578125" style="1" customWidth="1"/>
    <col min="4" max="4" width="29.42578125" style="4" customWidth="1"/>
    <col min="5" max="5" width="12" style="1" customWidth="1"/>
    <col min="6" max="6" width="15.7109375" style="4" hidden="1" customWidth="1"/>
    <col min="7" max="22" width="9.140625" style="1"/>
  </cols>
  <sheetData>
    <row r="2" spans="1:11" ht="12.95" customHeight="1" x14ac:dyDescent="0.25">
      <c r="A2" s="2" t="s">
        <v>103</v>
      </c>
    </row>
    <row r="3" spans="1:11" ht="12.95" customHeight="1" x14ac:dyDescent="0.25">
      <c r="A3" s="1" t="s">
        <v>0</v>
      </c>
      <c r="C3" s="1" t="s">
        <v>134</v>
      </c>
    </row>
    <row r="4" spans="1:11" ht="12.95" customHeight="1" x14ac:dyDescent="0.25">
      <c r="A4" s="1" t="s">
        <v>1</v>
      </c>
      <c r="C4" s="1" t="s">
        <v>135</v>
      </c>
    </row>
    <row r="5" spans="1:11" ht="12.95" customHeight="1" x14ac:dyDescent="0.25">
      <c r="A5" s="1" t="s">
        <v>2</v>
      </c>
      <c r="C5" s="1" t="s">
        <v>125</v>
      </c>
    </row>
    <row r="7" spans="1:11" ht="12.95" customHeight="1" x14ac:dyDescent="0.25">
      <c r="A7" s="6" t="s">
        <v>3</v>
      </c>
      <c r="B7" s="60" t="s">
        <v>4</v>
      </c>
      <c r="C7" s="60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61" t="s">
        <v>110</v>
      </c>
      <c r="C8" s="61"/>
      <c r="D8" s="9"/>
      <c r="F8" s="9"/>
    </row>
    <row r="9" spans="1:11" ht="12.95" customHeight="1" x14ac:dyDescent="0.25">
      <c r="A9" s="10" t="s">
        <v>7</v>
      </c>
      <c r="B9" s="62" t="s">
        <v>8</v>
      </c>
      <c r="C9" s="62"/>
      <c r="D9" s="55">
        <f>SUM(D10:D11)</f>
        <v>373049.1</v>
      </c>
      <c r="F9" s="11">
        <f>SUM(F10:F11)</f>
        <v>221415.14999999991</v>
      </c>
    </row>
    <row r="10" spans="1:11" ht="12.95" customHeight="1" x14ac:dyDescent="0.25">
      <c r="A10" s="10" t="s">
        <v>9</v>
      </c>
      <c r="B10" s="12"/>
      <c r="C10" s="17" t="s">
        <v>111</v>
      </c>
      <c r="D10" s="55">
        <v>370049.1</v>
      </c>
      <c r="F10" s="11">
        <f>'[1]2018'!$D$19</f>
        <v>219415.14999999991</v>
      </c>
    </row>
    <row r="11" spans="1:11" ht="12.95" customHeight="1" x14ac:dyDescent="0.25">
      <c r="A11" s="10" t="s">
        <v>10</v>
      </c>
      <c r="B11" s="17"/>
      <c r="C11" s="17" t="s">
        <v>11</v>
      </c>
      <c r="D11" s="55">
        <v>3000</v>
      </c>
      <c r="F11" s="11">
        <f>'[1]2018'!$D$20</f>
        <v>2000</v>
      </c>
    </row>
    <row r="12" spans="1:11" ht="12.95" customHeight="1" x14ac:dyDescent="0.25">
      <c r="A12" s="10" t="s">
        <v>12</v>
      </c>
      <c r="B12" s="17" t="s">
        <v>13</v>
      </c>
      <c r="C12" s="17"/>
      <c r="D12" s="55">
        <f>SUM(D13:D14)</f>
        <v>1093887.23</v>
      </c>
      <c r="F12" s="11">
        <f>SUM(F13:F14)</f>
        <v>1013662.03</v>
      </c>
      <c r="K12" s="15"/>
    </row>
    <row r="13" spans="1:11" ht="12.95" customHeight="1" x14ac:dyDescent="0.25">
      <c r="A13" s="10" t="s">
        <v>14</v>
      </c>
      <c r="B13" s="17"/>
      <c r="C13" s="17" t="s">
        <v>112</v>
      </c>
      <c r="D13" s="55">
        <v>1081887.23</v>
      </c>
      <c r="F13" s="11">
        <f>'[2]2019'!$F$353</f>
        <v>1001662.03</v>
      </c>
      <c r="K13" s="16"/>
    </row>
    <row r="14" spans="1:11" ht="12.95" customHeight="1" x14ac:dyDescent="0.25">
      <c r="A14" s="10" t="s">
        <v>15</v>
      </c>
      <c r="B14" s="17"/>
      <c r="C14" s="17" t="s">
        <v>16</v>
      </c>
      <c r="D14" s="55">
        <v>12000</v>
      </c>
      <c r="F14" s="11">
        <f>'[2]2019'!$B$370</f>
        <v>12000</v>
      </c>
    </row>
    <row r="15" spans="1:11" ht="12.95" customHeight="1" x14ac:dyDescent="0.25">
      <c r="A15" s="10" t="s">
        <v>17</v>
      </c>
      <c r="B15" s="17" t="s">
        <v>18</v>
      </c>
      <c r="C15" s="17"/>
      <c r="D15" s="55">
        <f>SUM(D16:D17)</f>
        <v>1069402.3</v>
      </c>
      <c r="F15" s="11">
        <f>SUM(F16:F17)</f>
        <v>951514.19</v>
      </c>
    </row>
    <row r="16" spans="1:11" ht="12.95" customHeight="1" x14ac:dyDescent="0.25">
      <c r="A16" s="10" t="s">
        <v>19</v>
      </c>
      <c r="B16" s="17"/>
      <c r="C16" s="17" t="s">
        <v>113</v>
      </c>
      <c r="D16" s="55">
        <v>1058402.3</v>
      </c>
      <c r="F16" s="11">
        <f>'[2]2019'!$J$353</f>
        <v>940514.19</v>
      </c>
    </row>
    <row r="17" spans="1:6" ht="12.95" customHeight="1" x14ac:dyDescent="0.25">
      <c r="A17" s="10" t="s">
        <v>20</v>
      </c>
      <c r="B17" s="17"/>
      <c r="C17" s="17" t="s">
        <v>21</v>
      </c>
      <c r="D17" s="55">
        <v>11000</v>
      </c>
      <c r="F17" s="11">
        <f>'[2]2019'!$B$371</f>
        <v>11000</v>
      </c>
    </row>
    <row r="18" spans="1:6" ht="12.95" customHeight="1" x14ac:dyDescent="0.25">
      <c r="A18" s="10" t="s">
        <v>22</v>
      </c>
      <c r="B18" s="62" t="s">
        <v>23</v>
      </c>
      <c r="C18" s="62"/>
      <c r="D18" s="11">
        <f>SUM(D19:D20)</f>
        <v>397534.03</v>
      </c>
      <c r="F18" s="11">
        <f>SUM(F19:F20)</f>
        <v>283562.99</v>
      </c>
    </row>
    <row r="19" spans="1:6" ht="12.95" customHeight="1" x14ac:dyDescent="0.25">
      <c r="A19" s="10" t="s">
        <v>24</v>
      </c>
      <c r="B19" s="17"/>
      <c r="C19" s="17" t="s">
        <v>114</v>
      </c>
      <c r="D19" s="11">
        <f>D10+D13-D16</f>
        <v>393534.03</v>
      </c>
      <c r="F19" s="11">
        <f>F10+F13-F16</f>
        <v>280562.99</v>
      </c>
    </row>
    <row r="20" spans="1:6" ht="12.95" customHeight="1" x14ac:dyDescent="0.25">
      <c r="A20" s="10" t="s">
        <v>25</v>
      </c>
      <c r="B20" s="17"/>
      <c r="C20" s="17" t="s">
        <v>26</v>
      </c>
      <c r="D20" s="11">
        <f>D11+D14-D17</f>
        <v>4000</v>
      </c>
      <c r="F20" s="11">
        <f>F11+F14-F17</f>
        <v>3000</v>
      </c>
    </row>
    <row r="21" spans="1:6" ht="12.95" customHeight="1" x14ac:dyDescent="0.25">
      <c r="A21" s="10" t="s">
        <v>27</v>
      </c>
      <c r="B21" s="17" t="s">
        <v>28</v>
      </c>
      <c r="C21" s="17"/>
      <c r="D21" s="11">
        <f>D22+D24+D25+D26+D27+D28+D29+D30+D31+D32+D33+D34+D35+D36+D37+D38+D23</f>
        <v>1042369.6129000002</v>
      </c>
      <c r="E21" s="3"/>
      <c r="F21" s="11">
        <f>F22+F24+F25+F26+F27+F28+F29+F30+F31+F32+F33+F34+F35+F36+F37+F38+F23</f>
        <v>839687.28525000007</v>
      </c>
    </row>
    <row r="22" spans="1:6" ht="12.95" customHeight="1" x14ac:dyDescent="0.25">
      <c r="A22" s="10" t="s">
        <v>29</v>
      </c>
      <c r="B22" s="17"/>
      <c r="C22" s="17" t="s">
        <v>30</v>
      </c>
      <c r="D22" s="11">
        <v>36557</v>
      </c>
      <c r="F22" s="11">
        <v>22927.01</v>
      </c>
    </row>
    <row r="23" spans="1:6" ht="12.95" customHeight="1" x14ac:dyDescent="0.25">
      <c r="A23" s="10" t="s">
        <v>31</v>
      </c>
      <c r="B23" s="17"/>
      <c r="C23" s="17" t="s">
        <v>138</v>
      </c>
      <c r="D23" s="11">
        <v>36504</v>
      </c>
      <c r="F23" s="11">
        <v>2065.5</v>
      </c>
    </row>
    <row r="24" spans="1:6" ht="12.95" customHeight="1" x14ac:dyDescent="0.25">
      <c r="A24" s="10" t="s">
        <v>33</v>
      </c>
      <c r="B24" s="12"/>
      <c r="C24" s="17" t="s">
        <v>32</v>
      </c>
      <c r="D24" s="55">
        <v>261459.9</v>
      </c>
      <c r="F24" s="11">
        <v>295832.82</v>
      </c>
    </row>
    <row r="25" spans="1:6" ht="12.95" customHeight="1" x14ac:dyDescent="0.25">
      <c r="A25" s="10" t="s">
        <v>34</v>
      </c>
      <c r="B25" s="17"/>
      <c r="C25" s="1" t="s">
        <v>108</v>
      </c>
      <c r="D25" s="55">
        <v>224955.9</v>
      </c>
      <c r="F25" s="11">
        <v>112340.1</v>
      </c>
    </row>
    <row r="26" spans="1:6" ht="12.95" customHeight="1" x14ac:dyDescent="0.25">
      <c r="A26" s="10" t="s">
        <v>35</v>
      </c>
      <c r="B26" s="17"/>
      <c r="C26" s="17" t="s">
        <v>139</v>
      </c>
      <c r="D26" s="55">
        <v>147384.9</v>
      </c>
      <c r="F26" s="11">
        <v>207968.79</v>
      </c>
    </row>
    <row r="27" spans="1:6" s="1" customFormat="1" ht="12.95" customHeight="1" x14ac:dyDescent="0.2">
      <c r="A27" s="10" t="s">
        <v>36</v>
      </c>
      <c r="B27" s="17"/>
      <c r="C27" s="59" t="s">
        <v>140</v>
      </c>
      <c r="D27" s="55">
        <v>163811.70000000001</v>
      </c>
      <c r="F27" s="11">
        <v>34015.01</v>
      </c>
    </row>
    <row r="28" spans="1:6" s="1" customFormat="1" ht="12.95" customHeight="1" x14ac:dyDescent="0.2">
      <c r="A28" s="10" t="s">
        <v>38</v>
      </c>
      <c r="B28" s="17"/>
      <c r="C28" s="59" t="s">
        <v>82</v>
      </c>
      <c r="D28" s="55">
        <v>35591.4</v>
      </c>
      <c r="F28" s="11">
        <v>27428.38</v>
      </c>
    </row>
    <row r="29" spans="1:6" s="1" customFormat="1" ht="12.95" customHeight="1" x14ac:dyDescent="0.2">
      <c r="A29" s="10" t="s">
        <v>39</v>
      </c>
      <c r="B29" s="17"/>
      <c r="C29" s="17" t="s">
        <v>83</v>
      </c>
      <c r="D29" s="55">
        <v>7300.8</v>
      </c>
      <c r="F29" s="11">
        <v>6900</v>
      </c>
    </row>
    <row r="30" spans="1:6" s="1" customFormat="1" ht="12.95" customHeight="1" x14ac:dyDescent="0.2">
      <c r="A30" s="10" t="s">
        <v>92</v>
      </c>
      <c r="B30" s="17"/>
      <c r="C30" s="12" t="s">
        <v>132</v>
      </c>
      <c r="D30" s="11">
        <v>0</v>
      </c>
      <c r="F30" s="11">
        <v>0</v>
      </c>
    </row>
    <row r="31" spans="1:6" s="1" customFormat="1" ht="12.95" customHeight="1" x14ac:dyDescent="0.2">
      <c r="A31" s="10" t="s">
        <v>40</v>
      </c>
      <c r="B31" s="17"/>
      <c r="C31" s="17" t="s">
        <v>77</v>
      </c>
      <c r="D31" s="11">
        <v>3052</v>
      </c>
      <c r="F31" s="11">
        <v>3927</v>
      </c>
    </row>
    <row r="32" spans="1:6" s="1" customFormat="1" ht="12.95" customHeight="1" x14ac:dyDescent="0.2">
      <c r="A32" s="10" t="s">
        <v>78</v>
      </c>
      <c r="B32" s="12"/>
      <c r="C32" s="21" t="s">
        <v>133</v>
      </c>
      <c r="D32" s="11">
        <v>0</v>
      </c>
      <c r="F32" s="11">
        <v>3594.51</v>
      </c>
    </row>
    <row r="33" spans="1:6" s="1" customFormat="1" ht="12.95" customHeight="1" x14ac:dyDescent="0.2">
      <c r="A33" s="10" t="s">
        <v>81</v>
      </c>
      <c r="B33" s="12"/>
      <c r="C33" s="17" t="s">
        <v>115</v>
      </c>
      <c r="D33" s="11">
        <v>22200</v>
      </c>
      <c r="F33" s="11">
        <f>2815.38+6216.5</f>
        <v>9031.880000000001</v>
      </c>
    </row>
    <row r="34" spans="1:6" s="1" customFormat="1" ht="12.95" customHeight="1" x14ac:dyDescent="0.2">
      <c r="A34" s="10" t="s">
        <v>84</v>
      </c>
      <c r="B34" s="12"/>
      <c r="C34" s="17" t="s">
        <v>116</v>
      </c>
      <c r="D34" s="55">
        <v>0</v>
      </c>
      <c r="F34" s="11">
        <f>1499.49+4000</f>
        <v>5499.49</v>
      </c>
    </row>
    <row r="35" spans="1:6" s="1" customFormat="1" ht="12.95" customHeight="1" x14ac:dyDescent="0.2">
      <c r="A35" s="10" t="s">
        <v>85</v>
      </c>
      <c r="B35" s="12"/>
      <c r="C35" s="17" t="s">
        <v>109</v>
      </c>
      <c r="D35" s="55">
        <v>0</v>
      </c>
      <c r="F35" s="11">
        <v>12791.12</v>
      </c>
    </row>
    <row r="36" spans="1:6" s="1" customFormat="1" ht="12.95" customHeight="1" x14ac:dyDescent="0.2">
      <c r="A36" s="10" t="s">
        <v>86</v>
      </c>
      <c r="B36" s="12"/>
      <c r="C36" s="17" t="s">
        <v>37</v>
      </c>
      <c r="D36" s="11">
        <v>0</v>
      </c>
      <c r="F36" s="11">
        <v>0</v>
      </c>
    </row>
    <row r="37" spans="1:6" s="1" customFormat="1" ht="12.95" customHeight="1" x14ac:dyDescent="0.2">
      <c r="A37" s="10" t="s">
        <v>87</v>
      </c>
      <c r="B37" s="12"/>
      <c r="C37" s="12" t="s">
        <v>79</v>
      </c>
      <c r="D37" s="63">
        <f>D15*1.5%</f>
        <v>16041.0345</v>
      </c>
      <c r="F37" s="11">
        <f>F15*1.5%</f>
        <v>14272.712849999998</v>
      </c>
    </row>
    <row r="38" spans="1:6" s="1" customFormat="1" ht="12.95" customHeight="1" x14ac:dyDescent="0.2">
      <c r="A38" s="10" t="s">
        <v>88</v>
      </c>
      <c r="B38" s="12"/>
      <c r="C38" s="12" t="s">
        <v>41</v>
      </c>
      <c r="D38" s="11">
        <f>D12*8%</f>
        <v>87510.978400000007</v>
      </c>
      <c r="F38" s="11">
        <f>F12*8%</f>
        <v>81092.962400000004</v>
      </c>
    </row>
    <row r="39" spans="1:6" s="1" customFormat="1" ht="12.95" customHeight="1" x14ac:dyDescent="0.2">
      <c r="A39" s="10" t="s">
        <v>42</v>
      </c>
      <c r="B39" s="12" t="s">
        <v>43</v>
      </c>
      <c r="C39" s="12"/>
      <c r="D39" s="11">
        <f>D15-D21</f>
        <v>27032.687099999865</v>
      </c>
      <c r="F39" s="11">
        <f>F15-F21</f>
        <v>111826.90474999987</v>
      </c>
    </row>
    <row r="40" spans="1:6" s="1" customFormat="1" ht="12.95" customHeight="1" x14ac:dyDescent="0.2">
      <c r="A40" s="13" t="s">
        <v>44</v>
      </c>
      <c r="B40" s="8" t="s">
        <v>104</v>
      </c>
      <c r="C40" s="8"/>
      <c r="D40" s="9"/>
      <c r="F40" s="9"/>
    </row>
    <row r="41" spans="1:6" s="1" customFormat="1" ht="12.95" customHeight="1" x14ac:dyDescent="0.2">
      <c r="A41" s="10" t="s">
        <v>45</v>
      </c>
      <c r="B41" s="12" t="s">
        <v>8</v>
      </c>
      <c r="C41" s="12"/>
      <c r="D41" s="55">
        <v>25493.99</v>
      </c>
      <c r="F41" s="11">
        <f>'[1]2018'!$D$44</f>
        <v>-5164.4800000000032</v>
      </c>
    </row>
    <row r="42" spans="1:6" s="1" customFormat="1" ht="12.95" customHeight="1" x14ac:dyDescent="0.2">
      <c r="A42" s="10" t="s">
        <v>46</v>
      </c>
      <c r="B42" s="12" t="s">
        <v>13</v>
      </c>
      <c r="C42" s="12"/>
      <c r="D42" s="55">
        <v>37864.6</v>
      </c>
      <c r="F42" s="11">
        <f>'[2]2019'!$F$359</f>
        <v>52152.7</v>
      </c>
    </row>
    <row r="43" spans="1:6" s="1" customFormat="1" ht="12.95" customHeight="1" x14ac:dyDescent="0.2">
      <c r="A43" s="10" t="s">
        <v>47</v>
      </c>
      <c r="B43" s="12" t="s">
        <v>18</v>
      </c>
      <c r="C43" s="12"/>
      <c r="D43" s="55">
        <v>50025.91</v>
      </c>
      <c r="F43" s="11">
        <f>'[2]2019'!$J$359</f>
        <v>53653.47</v>
      </c>
    </row>
    <row r="44" spans="1:6" s="1" customFormat="1" ht="12.95" customHeight="1" x14ac:dyDescent="0.2">
      <c r="A44" s="10" t="s">
        <v>48</v>
      </c>
      <c r="B44" s="12" t="s">
        <v>23</v>
      </c>
      <c r="C44" s="12"/>
      <c r="D44" s="55">
        <f>D41+D42-D43</f>
        <v>13332.679999999993</v>
      </c>
      <c r="F44" s="11">
        <f>F41+F42-F43</f>
        <v>-6665.2500000000073</v>
      </c>
    </row>
    <row r="45" spans="1:6" s="1" customFormat="1" ht="12.95" customHeight="1" x14ac:dyDescent="0.2">
      <c r="A45" s="10" t="s">
        <v>49</v>
      </c>
      <c r="B45" s="12" t="s">
        <v>28</v>
      </c>
      <c r="C45" s="12"/>
      <c r="D45" s="55">
        <f>SUM(D46:D48)</f>
        <v>40672.096649999999</v>
      </c>
      <c r="F45" s="11">
        <f>SUM(F46:F48)</f>
        <v>55503.718049999996</v>
      </c>
    </row>
    <row r="46" spans="1:6" s="1" customFormat="1" ht="12.95" customHeight="1" x14ac:dyDescent="0.2">
      <c r="A46" s="10" t="s">
        <v>50</v>
      </c>
      <c r="B46" s="12"/>
      <c r="C46" s="12" t="s">
        <v>105</v>
      </c>
      <c r="D46" s="55">
        <v>36892.54</v>
      </c>
      <c r="F46" s="11">
        <v>50526.7</v>
      </c>
    </row>
    <row r="47" spans="1:6" s="1" customFormat="1" ht="12.95" customHeight="1" x14ac:dyDescent="0.2">
      <c r="A47" s="10" t="s">
        <v>51</v>
      </c>
      <c r="B47" s="12"/>
      <c r="C47" s="12" t="s">
        <v>79</v>
      </c>
      <c r="D47" s="55">
        <f>D43*1.5%</f>
        <v>750.38864999999998</v>
      </c>
      <c r="F47" s="11">
        <f>F43*1.5%</f>
        <v>804.80205000000001</v>
      </c>
    </row>
    <row r="48" spans="1:6" s="1" customFormat="1" ht="12.95" customHeight="1" x14ac:dyDescent="0.2">
      <c r="A48" s="10" t="s">
        <v>52</v>
      </c>
      <c r="B48" s="12"/>
      <c r="C48" s="12" t="s">
        <v>41</v>
      </c>
      <c r="D48" s="55">
        <f>D42*8%</f>
        <v>3029.1680000000001</v>
      </c>
      <c r="F48" s="11">
        <f>F42*8%</f>
        <v>4172.2159999999994</v>
      </c>
    </row>
    <row r="49" spans="1:6" s="1" customFormat="1" ht="12.95" customHeight="1" x14ac:dyDescent="0.2">
      <c r="A49" s="10" t="s">
        <v>53</v>
      </c>
      <c r="B49" s="12" t="s">
        <v>43</v>
      </c>
      <c r="C49" s="12"/>
      <c r="D49" s="11">
        <f>D43-D45</f>
        <v>9353.813350000004</v>
      </c>
      <c r="F49" s="11">
        <f>F43-F45</f>
        <v>-1850.2480499999947</v>
      </c>
    </row>
    <row r="50" spans="1:6" s="1" customFormat="1" ht="12.95" customHeight="1" x14ac:dyDescent="0.2">
      <c r="A50" s="13" t="s">
        <v>54</v>
      </c>
      <c r="B50" s="8" t="s">
        <v>106</v>
      </c>
      <c r="C50" s="8"/>
      <c r="D50" s="9"/>
      <c r="F50" s="9"/>
    </row>
    <row r="51" spans="1:6" s="1" customFormat="1" ht="12.95" customHeight="1" x14ac:dyDescent="0.2">
      <c r="A51" s="10" t="s">
        <v>55</v>
      </c>
      <c r="B51" s="12" t="s">
        <v>8</v>
      </c>
      <c r="C51" s="12"/>
      <c r="D51" s="55">
        <v>-4311.51</v>
      </c>
      <c r="F51" s="11">
        <f>'[1]2018'!$D$54</f>
        <v>-4758.4600000000009</v>
      </c>
    </row>
    <row r="52" spans="1:6" s="1" customFormat="1" ht="12.95" customHeight="1" x14ac:dyDescent="0.2">
      <c r="A52" s="10" t="s">
        <v>56</v>
      </c>
      <c r="B52" s="12" t="s">
        <v>13</v>
      </c>
      <c r="C52" s="12"/>
      <c r="D52" s="55">
        <v>1441.52</v>
      </c>
      <c r="F52" s="11">
        <f>'[2]2019'!$F$358</f>
        <v>3195.48</v>
      </c>
    </row>
    <row r="53" spans="1:6" s="1" customFormat="1" ht="12.95" customHeight="1" x14ac:dyDescent="0.2">
      <c r="A53" s="10" t="s">
        <v>57</v>
      </c>
      <c r="B53" s="12" t="s">
        <v>18</v>
      </c>
      <c r="C53" s="12"/>
      <c r="D53" s="55">
        <v>1988.24</v>
      </c>
      <c r="F53" s="11">
        <f>'[2]2019'!$J$358</f>
        <v>2950.5499999999997</v>
      </c>
    </row>
    <row r="54" spans="1:6" s="1" customFormat="1" ht="12.95" customHeight="1" x14ac:dyDescent="0.2">
      <c r="A54" s="10" t="s">
        <v>58</v>
      </c>
      <c r="B54" s="12" t="s">
        <v>23</v>
      </c>
      <c r="C54" s="12"/>
      <c r="D54" s="55">
        <f>D51+D52-D53</f>
        <v>-4858.2300000000005</v>
      </c>
      <c r="F54" s="11">
        <f>F51+F52-F53</f>
        <v>-4513.5300000000007</v>
      </c>
    </row>
    <row r="55" spans="1:6" s="1" customFormat="1" ht="12.95" customHeight="1" x14ac:dyDescent="0.2">
      <c r="A55" s="10" t="s">
        <v>59</v>
      </c>
      <c r="B55" s="12" t="s">
        <v>28</v>
      </c>
      <c r="C55" s="12"/>
      <c r="D55" s="55">
        <f>SUM(D56:D58)</f>
        <v>1327.3152</v>
      </c>
      <c r="F55" s="11">
        <f>SUM(F56:F58)</f>
        <v>29462.606649999998</v>
      </c>
    </row>
    <row r="56" spans="1:6" s="1" customFormat="1" ht="12.95" customHeight="1" x14ac:dyDescent="0.2">
      <c r="A56" s="10" t="s">
        <v>60</v>
      </c>
      <c r="B56" s="12"/>
      <c r="C56" s="12" t="s">
        <v>105</v>
      </c>
      <c r="D56" s="55">
        <v>1182.17</v>
      </c>
      <c r="F56" s="11">
        <v>29162.71</v>
      </c>
    </row>
    <row r="57" spans="1:6" s="1" customFormat="1" ht="12.95" customHeight="1" x14ac:dyDescent="0.2">
      <c r="A57" s="10" t="s">
        <v>61</v>
      </c>
      <c r="B57" s="12"/>
      <c r="C57" s="12" t="s">
        <v>79</v>
      </c>
      <c r="D57" s="11">
        <f>D53*1.5%</f>
        <v>29.823599999999999</v>
      </c>
      <c r="F57" s="11">
        <f>F53*1.5%</f>
        <v>44.258249999999997</v>
      </c>
    </row>
    <row r="58" spans="1:6" s="1" customFormat="1" ht="12.95" customHeight="1" x14ac:dyDescent="0.2">
      <c r="A58" s="10" t="s">
        <v>80</v>
      </c>
      <c r="B58" s="12"/>
      <c r="C58" s="12" t="s">
        <v>41</v>
      </c>
      <c r="D58" s="11">
        <f>D52*8%</f>
        <v>115.3216</v>
      </c>
      <c r="F58" s="11">
        <f>F52*8%</f>
        <v>255.63840000000002</v>
      </c>
    </row>
    <row r="59" spans="1:6" s="1" customFormat="1" ht="12.95" customHeight="1" x14ac:dyDescent="0.2">
      <c r="A59" s="10" t="s">
        <v>62</v>
      </c>
      <c r="B59" s="12" t="s">
        <v>43</v>
      </c>
      <c r="C59" s="12"/>
      <c r="D59" s="11">
        <f>D53-D55</f>
        <v>660.9248</v>
      </c>
      <c r="F59" s="11">
        <f>F53-F55</f>
        <v>-26512.056649999999</v>
      </c>
    </row>
    <row r="60" spans="1:6" s="1" customFormat="1" ht="12.95" customHeight="1" x14ac:dyDescent="0.2">
      <c r="A60" s="13" t="s">
        <v>63</v>
      </c>
      <c r="B60" s="8" t="s">
        <v>107</v>
      </c>
      <c r="C60" s="8"/>
      <c r="D60" s="9"/>
      <c r="F60" s="9"/>
    </row>
    <row r="61" spans="1:6" s="1" customFormat="1" ht="12.95" customHeight="1" x14ac:dyDescent="0.2">
      <c r="A61" s="10" t="s">
        <v>70</v>
      </c>
      <c r="B61" s="12" t="s">
        <v>8</v>
      </c>
      <c r="C61" s="12"/>
      <c r="D61" s="55">
        <v>390.25</v>
      </c>
      <c r="F61" s="11">
        <f>'[1]2018'!$D$64</f>
        <v>442.11000000000013</v>
      </c>
    </row>
    <row r="62" spans="1:6" s="1" customFormat="1" ht="12.95" customHeight="1" x14ac:dyDescent="0.2">
      <c r="A62" s="10" t="s">
        <v>71</v>
      </c>
      <c r="B62" s="12" t="s">
        <v>13</v>
      </c>
      <c r="C62" s="12"/>
      <c r="D62" s="55">
        <v>370.28</v>
      </c>
      <c r="F62" s="11">
        <f>'[2]2019'!$F$357</f>
        <v>2284.6799999999998</v>
      </c>
    </row>
    <row r="63" spans="1:6" s="1" customFormat="1" ht="12.95" customHeight="1" x14ac:dyDescent="0.2">
      <c r="A63" s="10" t="s">
        <v>72</v>
      </c>
      <c r="B63" s="12" t="s">
        <v>18</v>
      </c>
      <c r="C63" s="12"/>
      <c r="D63" s="55">
        <v>616.88</v>
      </c>
      <c r="F63" s="11">
        <f>'[2]2019'!$J$357</f>
        <v>2143.65</v>
      </c>
    </row>
    <row r="64" spans="1:6" s="1" customFormat="1" ht="12.95" customHeight="1" x14ac:dyDescent="0.2">
      <c r="A64" s="10" t="s">
        <v>73</v>
      </c>
      <c r="B64" s="12" t="s">
        <v>23</v>
      </c>
      <c r="C64" s="12"/>
      <c r="D64" s="55">
        <f>D61+D62-D63</f>
        <v>143.64999999999998</v>
      </c>
      <c r="F64" s="11">
        <f>F61+F62-F63</f>
        <v>583.13999999999987</v>
      </c>
    </row>
    <row r="65" spans="1:6" s="1" customFormat="1" ht="12.95" customHeight="1" x14ac:dyDescent="0.2">
      <c r="A65" s="10" t="s">
        <v>74</v>
      </c>
      <c r="B65" s="12" t="s">
        <v>28</v>
      </c>
      <c r="C65" s="12"/>
      <c r="D65" s="55">
        <f>SUM(D66:D68)</f>
        <v>224.2056</v>
      </c>
      <c r="F65" s="11">
        <f>SUM(F66:F68)</f>
        <v>747.57915000000003</v>
      </c>
    </row>
    <row r="66" spans="1:6" s="1" customFormat="1" ht="12.95" customHeight="1" x14ac:dyDescent="0.2">
      <c r="A66" s="10" t="s">
        <v>75</v>
      </c>
      <c r="B66" s="12"/>
      <c r="C66" s="12" t="s">
        <v>105</v>
      </c>
      <c r="D66" s="55">
        <v>185.33</v>
      </c>
      <c r="F66" s="11">
        <v>532.65</v>
      </c>
    </row>
    <row r="67" spans="1:6" s="1" customFormat="1" ht="12.95" customHeight="1" x14ac:dyDescent="0.2">
      <c r="A67" s="10" t="s">
        <v>76</v>
      </c>
      <c r="B67" s="12"/>
      <c r="C67" s="12" t="s">
        <v>79</v>
      </c>
      <c r="D67" s="11">
        <f>D63*1.5%</f>
        <v>9.2531999999999996</v>
      </c>
      <c r="F67" s="11">
        <f>F63*1.5%</f>
        <v>32.15475</v>
      </c>
    </row>
    <row r="68" spans="1:6" s="1" customFormat="1" ht="12.95" customHeight="1" x14ac:dyDescent="0.2">
      <c r="A68" s="10" t="s">
        <v>91</v>
      </c>
      <c r="B68" s="12"/>
      <c r="C68" s="12" t="s">
        <v>41</v>
      </c>
      <c r="D68" s="11">
        <f>D62*8%</f>
        <v>29.622399999999999</v>
      </c>
      <c r="F68" s="11">
        <f>F62*8%</f>
        <v>182.77439999999999</v>
      </c>
    </row>
    <row r="69" spans="1:6" s="1" customFormat="1" ht="12.95" customHeight="1" x14ac:dyDescent="0.2">
      <c r="A69" s="10" t="s">
        <v>93</v>
      </c>
      <c r="B69" s="12" t="s">
        <v>43</v>
      </c>
      <c r="C69" s="12"/>
      <c r="D69" s="11">
        <f>D63-D65</f>
        <v>392.67439999999999</v>
      </c>
      <c r="F69" s="11">
        <f>F63-F65</f>
        <v>1396.0708500000001</v>
      </c>
    </row>
    <row r="70" spans="1:6" s="1" customFormat="1" ht="12.95" customHeight="1" x14ac:dyDescent="0.2">
      <c r="A70" s="13" t="s">
        <v>94</v>
      </c>
      <c r="B70" s="8" t="s">
        <v>64</v>
      </c>
      <c r="C70" s="8"/>
      <c r="D70" s="9"/>
      <c r="F70" s="9"/>
    </row>
    <row r="71" spans="1:6" s="1" customFormat="1" ht="12.95" customHeight="1" x14ac:dyDescent="0.2">
      <c r="A71" s="10" t="s">
        <v>95</v>
      </c>
      <c r="B71" s="14" t="s">
        <v>89</v>
      </c>
      <c r="C71" s="14"/>
      <c r="D71" s="55">
        <v>-852509.43</v>
      </c>
      <c r="F71" s="31">
        <f>'[1]2018'!$D$78</f>
        <v>-873732.22235000017</v>
      </c>
    </row>
    <row r="72" spans="1:6" s="1" customFormat="1" ht="12.95" customHeight="1" x14ac:dyDescent="0.2">
      <c r="A72" s="10" t="s">
        <v>96</v>
      </c>
      <c r="B72" s="12" t="s">
        <v>65</v>
      </c>
      <c r="C72" s="12"/>
      <c r="D72" s="11">
        <f>D9+D41+D51+D61</f>
        <v>394621.82999999996</v>
      </c>
      <c r="F72" s="11">
        <f>F9+F41+F51+F61</f>
        <v>211934.31999999989</v>
      </c>
    </row>
    <row r="73" spans="1:6" s="1" customFormat="1" ht="12.95" customHeight="1" x14ac:dyDescent="0.2">
      <c r="A73" s="10" t="s">
        <v>97</v>
      </c>
      <c r="B73" s="12" t="s">
        <v>66</v>
      </c>
      <c r="C73" s="12"/>
      <c r="D73" s="11">
        <f>D12+D42+D52+D62</f>
        <v>1133563.6300000001</v>
      </c>
      <c r="F73" s="11">
        <f>F12+F42+F52+F62</f>
        <v>1071294.8899999999</v>
      </c>
    </row>
    <row r="74" spans="1:6" s="1" customFormat="1" ht="12.95" customHeight="1" x14ac:dyDescent="0.2">
      <c r="A74" s="10" t="s">
        <v>98</v>
      </c>
      <c r="B74" s="12" t="s">
        <v>67</v>
      </c>
      <c r="C74" s="12"/>
      <c r="D74" s="11">
        <f>D15+D43+D53+D63</f>
        <v>1122033.3299999998</v>
      </c>
      <c r="F74" s="11">
        <f>F15+F43+F53+F63</f>
        <v>1010261.86</v>
      </c>
    </row>
    <row r="75" spans="1:6" s="1" customFormat="1" ht="12.95" customHeight="1" x14ac:dyDescent="0.2">
      <c r="A75" s="10" t="s">
        <v>99</v>
      </c>
      <c r="B75" s="12" t="s">
        <v>68</v>
      </c>
      <c r="C75" s="12"/>
      <c r="D75" s="63">
        <f>D72+D73-D74</f>
        <v>406152.13000000012</v>
      </c>
      <c r="F75" s="11">
        <f>F72+F73-F74</f>
        <v>272967.34999999974</v>
      </c>
    </row>
    <row r="76" spans="1:6" s="1" customFormat="1" ht="12.95" customHeight="1" x14ac:dyDescent="0.2">
      <c r="A76" s="10" t="s">
        <v>100</v>
      </c>
      <c r="B76" s="12" t="s">
        <v>28</v>
      </c>
      <c r="C76" s="12"/>
      <c r="D76" s="11">
        <f>D21+D45+D55+D65</f>
        <v>1084593.2303500003</v>
      </c>
      <c r="F76" s="11">
        <f>F21+F45+F55+F65</f>
        <v>925401.18910000008</v>
      </c>
    </row>
    <row r="77" spans="1:6" s="1" customFormat="1" ht="12.95" customHeight="1" x14ac:dyDescent="0.2">
      <c r="A77" s="10" t="s">
        <v>101</v>
      </c>
      <c r="B77" s="12" t="s">
        <v>69</v>
      </c>
      <c r="C77" s="12"/>
      <c r="D77" s="63">
        <f>D74-D76</f>
        <v>37440.099649999524</v>
      </c>
      <c r="F77" s="11">
        <f>F74-F76</f>
        <v>84860.67089999991</v>
      </c>
    </row>
    <row r="78" spans="1:6" s="1" customFormat="1" ht="12.95" customHeight="1" x14ac:dyDescent="0.2">
      <c r="A78" s="10" t="s">
        <v>102</v>
      </c>
      <c r="B78" s="12" t="s">
        <v>90</v>
      </c>
      <c r="C78" s="12"/>
      <c r="D78" s="11">
        <f>D71+D74-D76</f>
        <v>-815069.33035000053</v>
      </c>
      <c r="F78" s="11">
        <f>F71+F74-F76</f>
        <v>-788871.55145000026</v>
      </c>
    </row>
    <row r="79" spans="1:6" s="1" customFormat="1" ht="12.95" customHeight="1" x14ac:dyDescent="0.2">
      <c r="A79" s="5" t="s">
        <v>120</v>
      </c>
      <c r="D79" s="4"/>
      <c r="F79" s="4"/>
    </row>
    <row r="80" spans="1:6" s="1" customFormat="1" ht="12.95" customHeight="1" x14ac:dyDescent="0.2">
      <c r="A80" s="5" t="s">
        <v>121</v>
      </c>
      <c r="D80" s="4"/>
      <c r="F80" s="4"/>
    </row>
    <row r="81" spans="1:6" s="1" customFormat="1" ht="12.95" customHeight="1" x14ac:dyDescent="0.2">
      <c r="A81" s="5" t="s">
        <v>122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G23" sqref="G22:G23"/>
    </sheetView>
  </sheetViews>
  <sheetFormatPr defaultRowHeight="15" x14ac:dyDescent="0.25"/>
  <cols>
    <col min="1" max="1" width="36.42578125" customWidth="1"/>
    <col min="2" max="2" width="13.42578125" customWidth="1"/>
    <col min="3" max="3" width="14.28515625" customWidth="1"/>
    <col min="4" max="4" width="21.140625" customWidth="1"/>
  </cols>
  <sheetData>
    <row r="1" spans="1:2" ht="15.75" x14ac:dyDescent="0.25">
      <c r="A1" s="20" t="s">
        <v>136</v>
      </c>
    </row>
    <row r="3" spans="1:2" ht="15.75" x14ac:dyDescent="0.25">
      <c r="A3" s="19" t="s">
        <v>119</v>
      </c>
      <c r="B3" s="18" t="s">
        <v>118</v>
      </c>
    </row>
    <row r="4" spans="1:2" x14ac:dyDescent="0.25">
      <c r="A4" s="22" t="s">
        <v>123</v>
      </c>
      <c r="B4" s="27"/>
    </row>
    <row r="5" spans="1:2" x14ac:dyDescent="0.25">
      <c r="A5" s="23"/>
      <c r="B5" s="28"/>
    </row>
    <row r="6" spans="1:2" x14ac:dyDescent="0.25">
      <c r="A6" s="24"/>
      <c r="B6" s="29"/>
    </row>
    <row r="7" spans="1:2" x14ac:dyDescent="0.25">
      <c r="A7" s="26" t="s">
        <v>124</v>
      </c>
      <c r="B7" s="29"/>
    </row>
    <row r="8" spans="1:2" x14ac:dyDescent="0.25">
      <c r="A8" s="25"/>
      <c r="B8" s="29"/>
    </row>
    <row r="9" spans="1:2" x14ac:dyDescent="0.25">
      <c r="A9" s="24"/>
      <c r="B9" s="30"/>
    </row>
    <row r="10" spans="1:2" x14ac:dyDescent="0.25">
      <c r="A10" s="23" t="s">
        <v>117</v>
      </c>
      <c r="B10" s="29">
        <f>SUM(B5:B9)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"/>
  <sheetViews>
    <sheetView workbookViewId="0">
      <selection activeCell="J13" sqref="J13"/>
    </sheetView>
  </sheetViews>
  <sheetFormatPr defaultRowHeight="15.75" x14ac:dyDescent="0.25"/>
  <cols>
    <col min="1" max="1" width="6.28515625" style="54" customWidth="1"/>
    <col min="2" max="2" width="46.42578125" style="20" customWidth="1"/>
    <col min="3" max="3" width="14.140625" customWidth="1"/>
    <col min="4" max="4" width="12.42578125" customWidth="1"/>
    <col min="5" max="5" width="16" customWidth="1"/>
  </cols>
  <sheetData>
    <row r="2" spans="1:5" x14ac:dyDescent="0.25">
      <c r="B2" s="20" t="s">
        <v>137</v>
      </c>
    </row>
    <row r="3" spans="1:5" ht="28.5" x14ac:dyDescent="0.25">
      <c r="A3" s="32" t="s">
        <v>126</v>
      </c>
      <c r="B3" s="40" t="s">
        <v>127</v>
      </c>
      <c r="C3" s="32" t="s">
        <v>130</v>
      </c>
      <c r="D3" s="32" t="s">
        <v>131</v>
      </c>
      <c r="E3" s="32" t="s">
        <v>128</v>
      </c>
    </row>
    <row r="4" spans="1:5" x14ac:dyDescent="0.25">
      <c r="A4" s="52"/>
      <c r="B4" s="19"/>
      <c r="C4" s="33"/>
      <c r="D4" s="33"/>
      <c r="E4" s="33"/>
    </row>
    <row r="5" spans="1:5" ht="35.1" customHeight="1" x14ac:dyDescent="0.25">
      <c r="A5" s="52">
        <v>1</v>
      </c>
      <c r="B5" s="43"/>
      <c r="C5" s="33"/>
      <c r="D5" s="44"/>
      <c r="E5" s="33"/>
    </row>
    <row r="6" spans="1:5" s="47" customFormat="1" ht="35.1" customHeight="1" x14ac:dyDescent="0.25">
      <c r="A6" s="57">
        <v>2</v>
      </c>
      <c r="B6" s="56"/>
      <c r="C6" s="45"/>
      <c r="D6" s="46"/>
      <c r="E6" s="48"/>
    </row>
    <row r="7" spans="1:5" s="51" customFormat="1" ht="35.1" customHeight="1" x14ac:dyDescent="0.25">
      <c r="A7" s="53">
        <v>3</v>
      </c>
      <c r="B7" s="49"/>
      <c r="C7" s="48"/>
      <c r="D7" s="50"/>
      <c r="E7" s="48"/>
    </row>
    <row r="8" spans="1:5" s="51" customFormat="1" ht="35.1" customHeight="1" x14ac:dyDescent="0.25">
      <c r="A8" s="53">
        <v>4</v>
      </c>
      <c r="B8" s="49"/>
      <c r="C8" s="48"/>
      <c r="D8" s="50"/>
      <c r="E8" s="48"/>
    </row>
    <row r="9" spans="1:5" ht="35.1" customHeight="1" x14ac:dyDescent="0.25">
      <c r="A9" s="34">
        <v>5</v>
      </c>
      <c r="B9" s="41"/>
      <c r="C9" s="35"/>
      <c r="D9" s="34"/>
      <c r="E9" s="33"/>
    </row>
    <row r="10" spans="1:5" ht="35.1" customHeight="1" x14ac:dyDescent="0.25">
      <c r="A10" s="34">
        <v>6</v>
      </c>
      <c r="B10" s="41"/>
      <c r="C10" s="35"/>
      <c r="D10" s="34"/>
      <c r="E10" s="37"/>
    </row>
    <row r="11" spans="1:5" ht="35.1" customHeight="1" x14ac:dyDescent="0.25">
      <c r="A11" s="34">
        <v>7</v>
      </c>
      <c r="B11" s="41"/>
      <c r="C11" s="35"/>
      <c r="D11" s="34"/>
      <c r="E11" s="37"/>
    </row>
    <row r="12" spans="1:5" ht="35.1" customHeight="1" x14ac:dyDescent="0.25">
      <c r="A12" s="39">
        <v>8</v>
      </c>
      <c r="B12" s="42"/>
      <c r="C12" s="38"/>
      <c r="D12" s="39"/>
      <c r="E12" s="37"/>
    </row>
    <row r="13" spans="1:5" ht="35.1" customHeight="1" x14ac:dyDescent="0.25">
      <c r="A13" s="39">
        <v>9</v>
      </c>
      <c r="B13" s="42"/>
      <c r="C13" s="38"/>
      <c r="D13" s="39"/>
      <c r="E13" s="37"/>
    </row>
    <row r="14" spans="1:5" ht="30" customHeight="1" x14ac:dyDescent="0.3">
      <c r="A14" s="39"/>
      <c r="B14" s="42"/>
      <c r="C14" s="36" t="s">
        <v>129</v>
      </c>
      <c r="D14" s="34"/>
      <c r="E14" s="58">
        <f>SUM(E5:E13)</f>
        <v>0</v>
      </c>
    </row>
  </sheetData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Текущий рем.</vt:lpstr>
      <vt:lpstr>ТР год 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2022-03-29T09:04:16Z</dcterms:modified>
</cp:coreProperties>
</file>