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9440" windowHeight="8895"/>
  </bookViews>
  <sheets>
    <sheet name="2019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63" i="15" l="1"/>
  <c r="D62" i="15"/>
  <c r="D53" i="15"/>
  <c r="D52" i="15"/>
  <c r="D43" i="15"/>
  <c r="D42" i="15"/>
  <c r="D17" i="15"/>
  <c r="D16" i="15"/>
  <c r="D14" i="15"/>
  <c r="D13" i="15"/>
  <c r="D33" i="15" l="1"/>
  <c r="D34" i="15"/>
  <c r="D22" i="15" l="1"/>
  <c r="B21" i="16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<sst xmlns="http://schemas.openxmlformats.org/spreadsheetml/2006/main" count="176" uniqueCount="149">
  <si>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</si>
  <si>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</si>
  <si>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</si>
  <si>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</si>
  <si>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</si>
  <si>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</si>
  <si>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</si>
  <si>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</si>
  <si>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</si>
  <si>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</si>
  <si>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</si>
  <si>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</si>
  <si>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</si>
  <si>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</si>
  <si>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</si>
  <si>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</si>
  <si>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</si>
  <si>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</si>
  <si>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</si>
  <si>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</si>
  <si>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</si>
  <si>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</si>
  <si>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</si>
  <si>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</si>
  <si>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</si>
  <si>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</si>
  <si>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</si>
  <si>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</si>
  <si>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</si>
  <si>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</si>
  <si>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</si>
  <si>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</si>
  <si>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</si>
  <si>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</si>
  <si>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</si>
  <si>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</si>
  <si>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</si>
  <si>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</si>
  <si>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</si>
  <si>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</si>
  <si>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</si>
  <si>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</si>
  <si>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</si>
  <si>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</si>
  <si>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</si>
  <si>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</si>
  <si>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</si>
  <si>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</si>
  <si>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</si>
  <si>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</si>
  <si>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</si>
  <si>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</si>
  <si>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</si>
  <si>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</si>
  <si>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</si>
  <si>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</si>
  <si>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</si>
  <si>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</si>
  <si>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</si>
  <si>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</si>
  <si>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</si>
  <si>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</si>
  <si>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</si>
  <si>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</si>
  <si>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</si>
  <si>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</si>
  <si>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</si>
  <si>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</si>
  <si>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</si>
  <si>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</si>
  <si>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</si>
  <si>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</si>
  <si>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</si>
  <si>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</si>
  <si>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</si>
  <si>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</si>
  <si>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</si>
  <si>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</si>
  <si>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</si>
  <si>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</si>
  <si>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</si>
  <si>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</si>
  <si>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</si>
  <si>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</si>
  <si>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</si>
  <si>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</si>
  <si>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</si>
  <si>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</si>
  <si>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</si>
  <si>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</si>
  <si>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</si>
  <si>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</si>
  <si>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</si>
  <si>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</si>
  <si>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</si>
  <si>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</si>
  <si>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</si>
  <si>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</si>
  <si>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</si>
  <si>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</si>
  <si>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</si>
  <si>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</si>
  <si>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</si>
  <si>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</si>
  <si>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</si>
  <si>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</si>
  <si>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</si>
  <si>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</si>
  <si>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</si>
  <si>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Плановая,3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</si>
  <si>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</si>
  <si>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</si>
  <si>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</si>
  <si>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</si>
  <si>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</si>
  <si>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</si>
  <si>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</si>
  <si>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</si>
  <si>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</si>
  <si>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</si>
  <si>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</si>
  <si>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Плановая,3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</si>
  <si>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</si>
  <si>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</si>
  <si>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</si>
  <si>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2019 года</t>
  </si>
  <si>
    <t>31 декабря 2019 года</t>
  </si>
  <si>
    <t>Текущий ремонт, выполненный в 2019 году</t>
  </si>
  <si>
    <t>по вторникам с 9-00 до 10-00 (тел. 8(351) 225-35-70), либо на наш сайт в раздел ЗАДАТЬ ВОПРОС.</t>
  </si>
  <si>
    <t>Услуги курьера по доставке писем и документов</t>
  </si>
  <si>
    <t>Конструктивные элементы:</t>
  </si>
  <si>
    <t>Заделка отверстий в бетонных и железобетонных стенах и перегородках</t>
  </si>
  <si>
    <t>Ремонт подъездов</t>
  </si>
  <si>
    <t>Ремонт дверей</t>
  </si>
  <si>
    <t>Окрашивание водоэмульсионными составами поверхности стен и потолков</t>
  </si>
  <si>
    <t>Холодное и горячее водоснабжение:</t>
  </si>
  <si>
    <t>Демонтаж/монтаж приборов учета воды</t>
  </si>
  <si>
    <t>Ремонт стояка горячего водоснабжения</t>
  </si>
  <si>
    <t>Смена отдельных участков трубопроводов   водоснабжения из стальных водогазопроводных оцинкованных труб</t>
  </si>
  <si>
    <t>Смена вентиля диаметром до 25 мм</t>
  </si>
  <si>
    <t>Установка шарового крана на системе горячего водоснабжения</t>
  </si>
  <si>
    <t>Электроснабжение:</t>
  </si>
  <si>
    <t>Замена автомата в электрощитовой</t>
  </si>
  <si>
    <t>Ремонт, замена внутридомовых электрических сетей</t>
  </si>
  <si>
    <t>Замена светильник с датчиком движения на светильник ОНЛАЙТ</t>
  </si>
  <si>
    <t>Благоустройство:</t>
  </si>
  <si>
    <t>Установка противоскользящих ковриков</t>
  </si>
  <si>
    <t>Транспортные услуги по вывозу снега и мусора на субботниках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</si>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</sst>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2" fontId="10" fillId="0" borderId="1" xfId="0" applyNumberFormat="1" applyFont="1" applyBorder="1" applyAlignment="1"/>
    <xf numFmtId="4" fontId="7" fillId="0" borderId="1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83;&#1072;&#1085;&#1086;&#1074;&#1072;&#1103;,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  <sheetName val="Коммунальные услуги"/>
    </sheetNames>
    <sheetDataSet>
      <sheetData sheetId="0">
        <row r="19">
          <cell r="D19">
            <v>396961.80000000028</v>
          </cell>
        </row>
        <row r="20">
          <cell r="D20">
            <v>2000</v>
          </cell>
        </row>
        <row r="44">
          <cell r="D44">
            <v>-3446.4499999999971</v>
          </cell>
        </row>
        <row r="54">
          <cell r="D54">
            <v>823.48999999999978</v>
          </cell>
        </row>
        <row r="64">
          <cell r="D64">
            <v>534.47000000000025</v>
          </cell>
        </row>
        <row r="78">
          <cell r="D78">
            <v>-967430.29534999956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284">
          <cell r="F284">
            <v>1495352.8399999999</v>
          </cell>
          <cell r="J284">
            <v>1353841.45</v>
          </cell>
        </row>
        <row r="288">
          <cell r="F288">
            <v>3412.4100000000003</v>
          </cell>
          <cell r="J288">
            <v>3080.4900000000002</v>
          </cell>
        </row>
        <row r="289">
          <cell r="F289">
            <v>4771.6099999999997</v>
          </cell>
          <cell r="J289">
            <v>4266.3599999999997</v>
          </cell>
        </row>
        <row r="290">
          <cell r="F290">
            <v>125260.79000000001</v>
          </cell>
          <cell r="J290">
            <v>91724.25</v>
          </cell>
        </row>
        <row r="301">
          <cell r="B301">
            <v>12000</v>
          </cell>
        </row>
        <row r="302">
          <cell r="B302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46" workbookViewId="0">
      <selection activeCell="D64" sqref="D64"/>
    </sheetView>
  </sheetViews>
  <sheetFormatPr defaultRowHeight="12.95" customHeight="1" x14ac:dyDescent="0.25"/>
  <cols>
    <col min="1" max="2" width="7.140625" style="1" customWidth="1"/>
    <col min="3" max="3" width="64.710937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125</v>
      </c>
    </row>
    <row r="4" spans="1:11" ht="12.95" customHeight="1" x14ac:dyDescent="0.25">
      <c r="A4" s="1" t="s">
        <v>1</v>
      </c>
      <c r="C4" s="1" t="s">
        <v>126</v>
      </c>
    </row>
    <row r="5" spans="1:11" ht="12.95" customHeight="1" x14ac:dyDescent="0.25">
      <c r="A5" s="1" t="s">
        <v>2</v>
      </c>
      <c r="C5" s="1" t="s">
        <v>109</v>
      </c>
    </row>
    <row r="7" spans="1:11" ht="12.95" customHeight="1" x14ac:dyDescent="0.25">
      <c r="A7" s="6" t="s">
        <v>3</v>
      </c>
      <c r="B7" s="35" t="s">
        <v>4</v>
      </c>
      <c r="C7" s="35"/>
      <c r="D7" s="7" t="s">
        <v>5</v>
      </c>
    </row>
    <row r="8" spans="1:11" ht="12.95" customHeight="1" x14ac:dyDescent="0.25">
      <c r="A8" s="8" t="s">
        <v>6</v>
      </c>
      <c r="B8" s="36" t="s">
        <v>110</v>
      </c>
      <c r="C8" s="36"/>
      <c r="D8" s="9"/>
    </row>
    <row r="9" spans="1:11" ht="12.95" customHeight="1" x14ac:dyDescent="0.25">
      <c r="A9" s="10" t="s">
        <v>7</v>
      </c>
      <c r="B9" s="37" t="s">
        <v>8</v>
      </c>
      <c r="C9" s="37"/>
      <c r="D9" s="11">
        <f>SUM(D10:D11)</f>
        <v>398961.80000000028</v>
      </c>
    </row>
    <row r="10" spans="1:11" ht="12.95" customHeight="1" x14ac:dyDescent="0.25">
      <c r="A10" s="10" t="s">
        <v>9</v>
      </c>
      <c r="B10" s="12"/>
      <c r="C10" s="19" t="s">
        <v>111</v>
      </c>
      <c r="D10" s="11">
        <f>'[1]2018'!$D$19</f>
        <v>396961.80000000028</v>
      </c>
    </row>
    <row r="11" spans="1:11" ht="12.95" customHeight="1" x14ac:dyDescent="0.25">
      <c r="A11" s="10" t="s">
        <v>116</v>
      </c>
      <c r="B11" s="19"/>
      <c r="C11" s="19" t="s">
        <v>10</v>
      </c>
      <c r="D11" s="11">
        <f>'[1]2018'!$D$20</f>
        <v>2000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1507352.8399999999</v>
      </c>
      <c r="K12" s="16"/>
    </row>
    <row r="13" spans="1:11" ht="12.95" customHeight="1" x14ac:dyDescent="0.25">
      <c r="A13" s="10" t="s">
        <v>13</v>
      </c>
      <c r="B13" s="19"/>
      <c r="C13" s="19" t="s">
        <v>112</v>
      </c>
      <c r="D13" s="11">
        <f>'[2]2019'!$F$284</f>
        <v>1495352.8399999999</v>
      </c>
      <c r="K13" s="17"/>
    </row>
    <row r="14" spans="1:11" ht="12.95" customHeight="1" x14ac:dyDescent="0.25">
      <c r="A14" s="10" t="s">
        <v>117</v>
      </c>
      <c r="B14" s="19"/>
      <c r="C14" s="19" t="s">
        <v>14</v>
      </c>
      <c r="D14" s="11">
        <f>'[2]2019'!$B$301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1364841.45</v>
      </c>
    </row>
    <row r="16" spans="1:11" ht="12.95" customHeight="1" x14ac:dyDescent="0.25">
      <c r="A16" s="10" t="s">
        <v>17</v>
      </c>
      <c r="B16" s="19"/>
      <c r="C16" s="19" t="s">
        <v>113</v>
      </c>
      <c r="D16" s="11">
        <f>'[2]2019'!$J$284</f>
        <v>1353841.45</v>
      </c>
    </row>
    <row r="17" spans="1:5" ht="12.95" customHeight="1" x14ac:dyDescent="0.25">
      <c r="A17" s="10" t="s">
        <v>118</v>
      </c>
      <c r="B17" s="19"/>
      <c r="C17" s="19" t="s">
        <v>18</v>
      </c>
      <c r="D17" s="11">
        <f>'[2]2019'!$B$302</f>
        <v>11000</v>
      </c>
    </row>
    <row r="18" spans="1:5" ht="12.95" customHeight="1" x14ac:dyDescent="0.25">
      <c r="A18" s="10" t="s">
        <v>19</v>
      </c>
      <c r="B18" s="37" t="s">
        <v>20</v>
      </c>
      <c r="C18" s="37"/>
      <c r="D18" s="11">
        <f>SUM(D19:D20)</f>
        <v>541473.19000000018</v>
      </c>
    </row>
    <row r="19" spans="1:5" ht="12.95" customHeight="1" x14ac:dyDescent="0.25">
      <c r="A19" s="10" t="s">
        <v>21</v>
      </c>
      <c r="B19" s="19"/>
      <c r="C19" s="19" t="s">
        <v>114</v>
      </c>
      <c r="D19" s="11">
        <f>D10+D13-D16</f>
        <v>538473.19000000018</v>
      </c>
    </row>
    <row r="20" spans="1:5" ht="12.95" customHeight="1" x14ac:dyDescent="0.25">
      <c r="A20" s="10" t="s">
        <v>119</v>
      </c>
      <c r="B20" s="19"/>
      <c r="C20" s="19" t="s">
        <v>22</v>
      </c>
      <c r="D20" s="11">
        <f>D11+D14-D17</f>
        <v>3000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1240820.1489500003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'Текущий рем.'!B21</f>
        <v>41406.559999999998</v>
      </c>
    </row>
    <row r="23" spans="1:5" ht="12.95" customHeight="1" x14ac:dyDescent="0.25">
      <c r="A23" s="10" t="s">
        <v>27</v>
      </c>
      <c r="B23" s="18"/>
      <c r="C23" s="18" t="s">
        <v>89</v>
      </c>
      <c r="D23" s="11">
        <v>9503.35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429410.87</v>
      </c>
    </row>
    <row r="25" spans="1:5" ht="12.95" customHeight="1" x14ac:dyDescent="0.25">
      <c r="A25" s="10" t="s">
        <v>30</v>
      </c>
      <c r="B25" s="18"/>
      <c r="C25" s="1" t="s">
        <v>107</v>
      </c>
      <c r="D25" s="11">
        <v>168270.11</v>
      </c>
    </row>
    <row r="26" spans="1:5" ht="12.95" customHeight="1" x14ac:dyDescent="0.25">
      <c r="A26" s="10" t="s">
        <v>31</v>
      </c>
      <c r="B26" s="18"/>
      <c r="C26" s="18" t="s">
        <v>41</v>
      </c>
      <c r="D26" s="11">
        <v>303617.31</v>
      </c>
    </row>
    <row r="27" spans="1:5" s="1" customFormat="1" ht="12.95" customHeight="1" x14ac:dyDescent="0.2">
      <c r="A27" s="10" t="s">
        <v>32</v>
      </c>
      <c r="B27" s="18"/>
      <c r="C27" s="18" t="s">
        <v>79</v>
      </c>
      <c r="D27" s="11">
        <v>51646.77</v>
      </c>
    </row>
    <row r="28" spans="1:5" s="1" customFormat="1" ht="12.95" customHeight="1" x14ac:dyDescent="0.2">
      <c r="A28" s="10" t="s">
        <v>34</v>
      </c>
      <c r="B28" s="18"/>
      <c r="C28" s="18" t="s">
        <v>101</v>
      </c>
      <c r="D28" s="11">
        <v>42197.51</v>
      </c>
    </row>
    <row r="29" spans="1:5" s="1" customFormat="1" ht="12.95" customHeight="1" x14ac:dyDescent="0.2">
      <c r="A29" s="10" t="s">
        <v>35</v>
      </c>
      <c r="B29" s="18"/>
      <c r="C29" s="18" t="s">
        <v>80</v>
      </c>
      <c r="D29" s="11">
        <v>9540</v>
      </c>
    </row>
    <row r="30" spans="1:5" s="1" customFormat="1" ht="12.95" customHeight="1" x14ac:dyDescent="0.2">
      <c r="A30" s="10" t="s">
        <v>90</v>
      </c>
      <c r="B30" s="18"/>
      <c r="C30" s="12" t="s">
        <v>148</v>
      </c>
      <c r="D30" s="11">
        <v>0</v>
      </c>
    </row>
    <row r="31" spans="1:5" s="1" customFormat="1" ht="12.95" customHeight="1" x14ac:dyDescent="0.2">
      <c r="A31" s="10" t="s">
        <v>36</v>
      </c>
      <c r="B31" s="18"/>
      <c r="C31" s="18" t="s">
        <v>74</v>
      </c>
      <c r="D31" s="11">
        <v>5247</v>
      </c>
    </row>
    <row r="32" spans="1:5" s="1" customFormat="1" ht="12.95" customHeight="1" x14ac:dyDescent="0.2">
      <c r="A32" s="10" t="s">
        <v>75</v>
      </c>
      <c r="B32" s="12"/>
      <c r="C32" s="23" t="s">
        <v>129</v>
      </c>
      <c r="D32" s="11">
        <v>5365.34</v>
      </c>
    </row>
    <row r="33" spans="1:4" s="1" customFormat="1" ht="12.95" customHeight="1" x14ac:dyDescent="0.2">
      <c r="A33" s="10" t="s">
        <v>78</v>
      </c>
      <c r="B33" s="12"/>
      <c r="C33" s="18" t="s">
        <v>147</v>
      </c>
      <c r="D33" s="11">
        <f>4232+2100+630</f>
        <v>6962</v>
      </c>
    </row>
    <row r="34" spans="1:4" s="1" customFormat="1" ht="12.95" customHeight="1" x14ac:dyDescent="0.2">
      <c r="A34" s="10" t="s">
        <v>81</v>
      </c>
      <c r="B34" s="12"/>
      <c r="C34" s="18" t="s">
        <v>115</v>
      </c>
      <c r="D34" s="11">
        <f>1499.82+6000</f>
        <v>7499.82</v>
      </c>
    </row>
    <row r="35" spans="1:4" s="1" customFormat="1" ht="12.95" customHeight="1" x14ac:dyDescent="0.2">
      <c r="A35" s="10" t="s">
        <v>82</v>
      </c>
      <c r="B35" s="12"/>
      <c r="C35" s="18" t="s">
        <v>108</v>
      </c>
      <c r="D35" s="11">
        <v>19092.66</v>
      </c>
    </row>
    <row r="36" spans="1:4" s="1" customFormat="1" ht="12.95" customHeight="1" x14ac:dyDescent="0.2">
      <c r="A36" s="10" t="s">
        <v>83</v>
      </c>
      <c r="B36" s="12"/>
      <c r="C36" s="18" t="s">
        <v>33</v>
      </c>
      <c r="D36" s="11">
        <v>0</v>
      </c>
    </row>
    <row r="37" spans="1:4" s="1" customFormat="1" ht="12.95" customHeight="1" x14ac:dyDescent="0.2">
      <c r="A37" s="10" t="s">
        <v>84</v>
      </c>
      <c r="B37" s="12"/>
      <c r="C37" s="12" t="s">
        <v>76</v>
      </c>
      <c r="D37" s="11">
        <f>D15*1.5%</f>
        <v>20472.621749999998</v>
      </c>
    </row>
    <row r="38" spans="1:4" s="1" customFormat="1" ht="12.95" customHeight="1" x14ac:dyDescent="0.2">
      <c r="A38" s="10" t="s">
        <v>85</v>
      </c>
      <c r="B38" s="12"/>
      <c r="C38" s="12" t="s">
        <v>37</v>
      </c>
      <c r="D38" s="11">
        <f>D12*8%</f>
        <v>120588.22719999999</v>
      </c>
    </row>
    <row r="39" spans="1:4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124021.30104999966</v>
      </c>
    </row>
    <row r="40" spans="1:4" s="1" customFormat="1" ht="12.95" customHeight="1" x14ac:dyDescent="0.2">
      <c r="A40" s="13" t="s">
        <v>40</v>
      </c>
      <c r="B40" s="8" t="s">
        <v>103</v>
      </c>
      <c r="C40" s="8"/>
      <c r="D40" s="9"/>
    </row>
    <row r="41" spans="1:4" s="1" customFormat="1" ht="12.95" customHeight="1" x14ac:dyDescent="0.2">
      <c r="A41" s="10" t="s">
        <v>42</v>
      </c>
      <c r="B41" s="12" t="s">
        <v>8</v>
      </c>
      <c r="C41" s="12"/>
      <c r="D41" s="11">
        <f>'[1]2018'!$D$44</f>
        <v>-3446.4499999999971</v>
      </c>
    </row>
    <row r="42" spans="1:4" s="1" customFormat="1" ht="12.95" customHeight="1" x14ac:dyDescent="0.2">
      <c r="A42" s="10" t="s">
        <v>43</v>
      </c>
      <c r="B42" s="12" t="s">
        <v>12</v>
      </c>
      <c r="C42" s="12"/>
      <c r="D42" s="11">
        <f>'[2]2019'!$F$290</f>
        <v>125260.79000000001</v>
      </c>
    </row>
    <row r="43" spans="1:4" s="1" customFormat="1" ht="12.95" customHeight="1" x14ac:dyDescent="0.2">
      <c r="A43" s="10" t="s">
        <v>44</v>
      </c>
      <c r="B43" s="12" t="s">
        <v>16</v>
      </c>
      <c r="C43" s="12"/>
      <c r="D43" s="11">
        <f>'[2]2019'!$J$290</f>
        <v>91724.25</v>
      </c>
    </row>
    <row r="44" spans="1:4" s="1" customFormat="1" ht="12.95" customHeight="1" x14ac:dyDescent="0.2">
      <c r="A44" s="10" t="s">
        <v>45</v>
      </c>
      <c r="B44" s="12" t="s">
        <v>20</v>
      </c>
      <c r="C44" s="12"/>
      <c r="D44" s="11">
        <f>D41+D42-D43</f>
        <v>30090.090000000011</v>
      </c>
    </row>
    <row r="45" spans="1:4" s="1" customFormat="1" ht="12.95" customHeight="1" x14ac:dyDescent="0.2">
      <c r="A45" s="10" t="s">
        <v>46</v>
      </c>
      <c r="B45" s="12" t="s">
        <v>24</v>
      </c>
      <c r="C45" s="12"/>
      <c r="D45" s="11">
        <f>SUM(D46:D48)</f>
        <v>162684.33694999997</v>
      </c>
    </row>
    <row r="46" spans="1:4" s="1" customFormat="1" ht="12.95" customHeight="1" x14ac:dyDescent="0.2">
      <c r="A46" s="10" t="s">
        <v>47</v>
      </c>
      <c r="B46" s="12"/>
      <c r="C46" s="12" t="s">
        <v>104</v>
      </c>
      <c r="D46" s="11">
        <v>151287.60999999999</v>
      </c>
    </row>
    <row r="47" spans="1:4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1375.86375</v>
      </c>
    </row>
    <row r="48" spans="1:4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10020.863200000002</v>
      </c>
    </row>
    <row r="49" spans="1:4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-70960.086949999968</v>
      </c>
    </row>
    <row r="50" spans="1:4" s="1" customFormat="1" ht="12.95" customHeight="1" x14ac:dyDescent="0.2">
      <c r="A50" s="13" t="s">
        <v>51</v>
      </c>
      <c r="B50" s="8" t="s">
        <v>105</v>
      </c>
      <c r="C50" s="8"/>
      <c r="D50" s="9"/>
    </row>
    <row r="51" spans="1:4" s="1" customFormat="1" ht="12.95" customHeight="1" x14ac:dyDescent="0.2">
      <c r="A51" s="10" t="s">
        <v>52</v>
      </c>
      <c r="B51" s="12" t="s">
        <v>8</v>
      </c>
      <c r="C51" s="12"/>
      <c r="D51" s="11">
        <f>'[1]2018'!$D$54</f>
        <v>823.48999999999978</v>
      </c>
    </row>
    <row r="52" spans="1:4" s="1" customFormat="1" ht="12.95" customHeight="1" x14ac:dyDescent="0.2">
      <c r="A52" s="10" t="s">
        <v>53</v>
      </c>
      <c r="B52" s="12" t="s">
        <v>12</v>
      </c>
      <c r="C52" s="12"/>
      <c r="D52" s="11">
        <f>'[2]2019'!$F$289</f>
        <v>4771.6099999999997</v>
      </c>
    </row>
    <row r="53" spans="1:4" s="1" customFormat="1" ht="12.95" customHeight="1" x14ac:dyDescent="0.2">
      <c r="A53" s="10" t="s">
        <v>54</v>
      </c>
      <c r="B53" s="12" t="s">
        <v>16</v>
      </c>
      <c r="C53" s="12"/>
      <c r="D53" s="11">
        <f>'[2]2019'!$J$289</f>
        <v>4266.3599999999997</v>
      </c>
    </row>
    <row r="54" spans="1:4" s="1" customFormat="1" ht="12.95" customHeight="1" x14ac:dyDescent="0.2">
      <c r="A54" s="10" t="s">
        <v>55</v>
      </c>
      <c r="B54" s="12" t="s">
        <v>20</v>
      </c>
      <c r="C54" s="12"/>
      <c r="D54" s="11">
        <f>D51+D52-D53</f>
        <v>1328.7399999999998</v>
      </c>
    </row>
    <row r="55" spans="1:4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445.7242</v>
      </c>
    </row>
    <row r="56" spans="1:4" s="1" customFormat="1" ht="12.95" customHeight="1" x14ac:dyDescent="0.2">
      <c r="A56" s="10" t="s">
        <v>57</v>
      </c>
      <c r="B56" s="12"/>
      <c r="C56" s="12" t="s">
        <v>104</v>
      </c>
      <c r="D56" s="11">
        <v>0</v>
      </c>
    </row>
    <row r="57" spans="1:4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63.995399999999989</v>
      </c>
    </row>
    <row r="58" spans="1:4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381.72879999999998</v>
      </c>
    </row>
    <row r="59" spans="1:4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3820.6357999999996</v>
      </c>
    </row>
    <row r="60" spans="1:4" s="1" customFormat="1" ht="12.95" customHeight="1" x14ac:dyDescent="0.2">
      <c r="A60" s="13" t="s">
        <v>60</v>
      </c>
      <c r="B60" s="8" t="s">
        <v>106</v>
      </c>
      <c r="C60" s="8"/>
      <c r="D60" s="9"/>
    </row>
    <row r="61" spans="1:4" s="1" customFormat="1" ht="12.95" customHeight="1" x14ac:dyDescent="0.2">
      <c r="A61" s="10" t="s">
        <v>67</v>
      </c>
      <c r="B61" s="12" t="s">
        <v>8</v>
      </c>
      <c r="C61" s="12"/>
      <c r="D61" s="11">
        <f>'[1]2018'!$D$64</f>
        <v>534.47000000000025</v>
      </c>
    </row>
    <row r="62" spans="1:4" s="1" customFormat="1" ht="12.95" customHeight="1" x14ac:dyDescent="0.2">
      <c r="A62" s="10" t="s">
        <v>68</v>
      </c>
      <c r="B62" s="12" t="s">
        <v>12</v>
      </c>
      <c r="C62" s="12"/>
      <c r="D62" s="11">
        <f>'[2]2019'!$F$288</f>
        <v>3412.4100000000003</v>
      </c>
    </row>
    <row r="63" spans="1:4" s="1" customFormat="1" ht="12.95" customHeight="1" x14ac:dyDescent="0.2">
      <c r="A63" s="10" t="s">
        <v>69</v>
      </c>
      <c r="B63" s="12" t="s">
        <v>16</v>
      </c>
      <c r="C63" s="12"/>
      <c r="D63" s="11">
        <f>'[2]2019'!$J$288</f>
        <v>3080.4900000000002</v>
      </c>
    </row>
    <row r="64" spans="1:4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866.39000000000033</v>
      </c>
    </row>
    <row r="65" spans="1:4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319.20015000000006</v>
      </c>
    </row>
    <row r="66" spans="1:4" s="1" customFormat="1" ht="12.95" customHeight="1" x14ac:dyDescent="0.2">
      <c r="A66" s="10" t="s">
        <v>72</v>
      </c>
      <c r="B66" s="12"/>
      <c r="C66" s="12" t="s">
        <v>104</v>
      </c>
      <c r="D66" s="11">
        <v>0</v>
      </c>
    </row>
    <row r="67" spans="1:4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46.207350000000005</v>
      </c>
    </row>
    <row r="68" spans="1:4" s="1" customFormat="1" ht="12.95" customHeight="1" x14ac:dyDescent="0.2">
      <c r="A68" s="10" t="s">
        <v>88</v>
      </c>
      <c r="B68" s="12"/>
      <c r="C68" s="12" t="s">
        <v>37</v>
      </c>
      <c r="D68" s="11">
        <f>D62*8%</f>
        <v>272.99280000000005</v>
      </c>
    </row>
    <row r="69" spans="1:4" s="1" customFormat="1" ht="12.95" customHeight="1" x14ac:dyDescent="0.2">
      <c r="A69" s="10" t="s">
        <v>91</v>
      </c>
      <c r="B69" s="12" t="s">
        <v>39</v>
      </c>
      <c r="C69" s="12"/>
      <c r="D69" s="11">
        <f>D63-D65</f>
        <v>2761.2898500000001</v>
      </c>
    </row>
    <row r="70" spans="1:4" s="1" customFormat="1" ht="12.95" customHeight="1" x14ac:dyDescent="0.2">
      <c r="A70" s="13" t="s">
        <v>92</v>
      </c>
      <c r="B70" s="8" t="s">
        <v>61</v>
      </c>
      <c r="C70" s="8"/>
      <c r="D70" s="9"/>
    </row>
    <row r="71" spans="1:4" s="1" customFormat="1" ht="12.95" customHeight="1" x14ac:dyDescent="0.2">
      <c r="A71" s="10" t="s">
        <v>93</v>
      </c>
      <c r="B71" s="14" t="s">
        <v>86</v>
      </c>
      <c r="C71" s="14"/>
      <c r="D71" s="15">
        <f>'[1]2018'!$D$78</f>
        <v>-967430.29534999956</v>
      </c>
    </row>
    <row r="72" spans="1:4" s="1" customFormat="1" ht="12.95" customHeight="1" x14ac:dyDescent="0.2">
      <c r="A72" s="10" t="s">
        <v>94</v>
      </c>
      <c r="B72" s="12" t="s">
        <v>62</v>
      </c>
      <c r="C72" s="12"/>
      <c r="D72" s="11">
        <f>D9+D41+D51+D61</f>
        <v>396873.31000000023</v>
      </c>
    </row>
    <row r="73" spans="1:4" s="1" customFormat="1" ht="12.95" customHeight="1" x14ac:dyDescent="0.2">
      <c r="A73" s="10" t="s">
        <v>95</v>
      </c>
      <c r="B73" s="12" t="s">
        <v>63</v>
      </c>
      <c r="C73" s="12"/>
      <c r="D73" s="11">
        <f>D12+D42+D52+D62</f>
        <v>1640797.65</v>
      </c>
    </row>
    <row r="74" spans="1:4" s="1" customFormat="1" ht="12.95" customHeight="1" x14ac:dyDescent="0.2">
      <c r="A74" s="10" t="s">
        <v>96</v>
      </c>
      <c r="B74" s="12" t="s">
        <v>64</v>
      </c>
      <c r="C74" s="12"/>
      <c r="D74" s="11">
        <f>D15+D43+D53+D63</f>
        <v>1463912.55</v>
      </c>
    </row>
    <row r="75" spans="1:4" s="1" customFormat="1" ht="12.95" customHeight="1" x14ac:dyDescent="0.2">
      <c r="A75" s="10" t="s">
        <v>97</v>
      </c>
      <c r="B75" s="12" t="s">
        <v>65</v>
      </c>
      <c r="C75" s="12"/>
      <c r="D75" s="11">
        <f>D72+D73-D74</f>
        <v>573758.41000000015</v>
      </c>
    </row>
    <row r="76" spans="1:4" s="1" customFormat="1" ht="12.95" customHeight="1" x14ac:dyDescent="0.2">
      <c r="A76" s="10" t="s">
        <v>98</v>
      </c>
      <c r="B76" s="12" t="s">
        <v>24</v>
      </c>
      <c r="C76" s="12"/>
      <c r="D76" s="11">
        <f>D21+D45+D55+D65</f>
        <v>1404269.4102500002</v>
      </c>
    </row>
    <row r="77" spans="1:4" s="1" customFormat="1" ht="12.95" customHeight="1" x14ac:dyDescent="0.2">
      <c r="A77" s="10" t="s">
        <v>99</v>
      </c>
      <c r="B77" s="12" t="s">
        <v>66</v>
      </c>
      <c r="C77" s="12"/>
      <c r="D77" s="11">
        <f>D74-D76</f>
        <v>59643.139749999857</v>
      </c>
    </row>
    <row r="78" spans="1:4" s="1" customFormat="1" ht="12.95" customHeight="1" x14ac:dyDescent="0.2">
      <c r="A78" s="10" t="s">
        <v>100</v>
      </c>
      <c r="B78" s="12" t="s">
        <v>87</v>
      </c>
      <c r="C78" s="12"/>
      <c r="D78" s="11">
        <f>D71+D74-D76</f>
        <v>-907787.15559999971</v>
      </c>
    </row>
    <row r="79" spans="1:4" s="1" customFormat="1" ht="12.95" customHeight="1" x14ac:dyDescent="0.2">
      <c r="A79" s="5" t="s">
        <v>123</v>
      </c>
      <c r="D79" s="4"/>
    </row>
    <row r="80" spans="1:4" s="1" customFormat="1" ht="12.95" customHeight="1" x14ac:dyDescent="0.2">
      <c r="A80" s="5" t="s">
        <v>124</v>
      </c>
      <c r="D80" s="4"/>
    </row>
    <row r="81" spans="1:4" s="1" customFormat="1" ht="12.95" customHeight="1" x14ac:dyDescent="0.2">
      <c r="A81" s="5" t="s">
        <v>128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6" sqref="B6"/>
    </sheetView>
  </sheetViews>
  <sheetFormatPr defaultRowHeight="15" x14ac:dyDescent="0.25"/>
  <cols>
    <col min="1" max="1" width="55.42578125" customWidth="1"/>
    <col min="2" max="2" width="24.28515625" customWidth="1"/>
  </cols>
  <sheetData>
    <row r="1" spans="1:2" ht="15.75" x14ac:dyDescent="0.25">
      <c r="A1" s="20" t="s">
        <v>127</v>
      </c>
    </row>
    <row r="3" spans="1:2" ht="15.75" x14ac:dyDescent="0.25">
      <c r="A3" s="21" t="s">
        <v>120</v>
      </c>
      <c r="B3" s="22" t="s">
        <v>121</v>
      </c>
    </row>
    <row r="4" spans="1:2" x14ac:dyDescent="0.25">
      <c r="A4" s="24" t="s">
        <v>130</v>
      </c>
      <c r="B4" s="31"/>
    </row>
    <row r="5" spans="1:2" x14ac:dyDescent="0.25">
      <c r="A5" s="25" t="s">
        <v>131</v>
      </c>
      <c r="B5" s="32">
        <v>693.76</v>
      </c>
    </row>
    <row r="6" spans="1:2" x14ac:dyDescent="0.25">
      <c r="A6" s="25" t="s">
        <v>132</v>
      </c>
      <c r="B6" s="33">
        <v>2867.36</v>
      </c>
    </row>
    <row r="7" spans="1:2" x14ac:dyDescent="0.25">
      <c r="A7" s="25" t="s">
        <v>133</v>
      </c>
      <c r="B7" s="33">
        <v>1903.63</v>
      </c>
    </row>
    <row r="8" spans="1:2" x14ac:dyDescent="0.25">
      <c r="A8" s="26" t="s">
        <v>134</v>
      </c>
      <c r="B8" s="34">
        <v>9966.18</v>
      </c>
    </row>
    <row r="9" spans="1:2" x14ac:dyDescent="0.25">
      <c r="A9" s="28" t="s">
        <v>135</v>
      </c>
      <c r="B9" s="33"/>
    </row>
    <row r="10" spans="1:2" x14ac:dyDescent="0.25">
      <c r="A10" s="29" t="s">
        <v>136</v>
      </c>
      <c r="B10" s="33">
        <v>3823.94</v>
      </c>
    </row>
    <row r="11" spans="1:2" x14ac:dyDescent="0.25">
      <c r="A11" s="26" t="s">
        <v>137</v>
      </c>
      <c r="B11" s="33">
        <v>803.47</v>
      </c>
    </row>
    <row r="12" spans="1:2" ht="22.5" x14ac:dyDescent="0.25">
      <c r="A12" s="26" t="s">
        <v>138</v>
      </c>
      <c r="B12" s="33">
        <v>783.02</v>
      </c>
    </row>
    <row r="13" spans="1:2" x14ac:dyDescent="0.25">
      <c r="A13" s="26" t="s">
        <v>139</v>
      </c>
      <c r="B13" s="33">
        <v>3381.82</v>
      </c>
    </row>
    <row r="14" spans="1:2" x14ac:dyDescent="0.25">
      <c r="A14" s="26" t="s">
        <v>140</v>
      </c>
      <c r="B14" s="33">
        <v>942.71</v>
      </c>
    </row>
    <row r="15" spans="1:2" x14ac:dyDescent="0.25">
      <c r="A15" s="28" t="s">
        <v>141</v>
      </c>
      <c r="B15" s="33"/>
    </row>
    <row r="16" spans="1:2" x14ac:dyDescent="0.25">
      <c r="A16" s="27" t="s">
        <v>142</v>
      </c>
      <c r="B16" s="33">
        <v>6232.77</v>
      </c>
    </row>
    <row r="17" spans="1:2" x14ac:dyDescent="0.25">
      <c r="A17" s="26" t="s">
        <v>143</v>
      </c>
      <c r="B17" s="34">
        <v>1553.54</v>
      </c>
    </row>
    <row r="18" spans="1:2" x14ac:dyDescent="0.25">
      <c r="A18" s="26" t="s">
        <v>144</v>
      </c>
      <c r="B18" s="34">
        <v>6144.83</v>
      </c>
    </row>
    <row r="19" spans="1:2" x14ac:dyDescent="0.25">
      <c r="A19" s="30" t="s">
        <v>145</v>
      </c>
      <c r="B19" s="34"/>
    </row>
    <row r="20" spans="1:2" x14ac:dyDescent="0.25">
      <c r="A20" s="25" t="s">
        <v>146</v>
      </c>
      <c r="B20" s="34">
        <v>2309.5300000000002</v>
      </c>
    </row>
    <row r="21" spans="1:2" x14ac:dyDescent="0.25">
      <c r="A21" s="25" t="s">
        <v>122</v>
      </c>
      <c r="B21" s="33">
        <f>SUM(B5:B20)</f>
        <v>41406.559999999998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2020-03-26T10:10:58Z</dcterms:modified>
</cp:coreProperties>
</file>